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lattin\Desktop\"/>
    </mc:Choice>
  </mc:AlternateContent>
  <bookViews>
    <workbookView xWindow="0" yWindow="0" windowWidth="24000" windowHeight="9435" tabRatio="751"/>
  </bookViews>
  <sheets>
    <sheet name="ProLiant Smart Buy Servers" sheetId="292" r:id="rId1"/>
    <sheet name="ProLiant Smart Buy Options" sheetId="527" r:id="rId2"/>
    <sheet name="Storage Smart Buys" sheetId="524" r:id="rId3"/>
    <sheet name="Networking Smart Buys" sheetId="488" r:id="rId4"/>
    <sheet name="New Care Pack Hotsheet" sheetId="533" r:id="rId5"/>
    <sheet name="MicroServer N54L" sheetId="357" r:id="rId6"/>
    <sheet name="MicroServer G1610T" sheetId="365" r:id="rId7"/>
    <sheet name="MicroServer G2020T" sheetId="366" r:id="rId8"/>
    <sheet name="MicroServer G2020T WS12" sheetId="395" r:id="rId9"/>
    <sheet name="MicroServer E3-1220Lv2" sheetId="430" r:id="rId10"/>
    <sheet name="MicroServer E3-1220Lv2 2-Drive" sheetId="431" r:id="rId11"/>
    <sheet name="MicroServer E3-1220Lv2 4-Drive" sheetId="432" r:id="rId12"/>
    <sheet name="ML10 E3-1220v2" sheetId="377" r:id="rId13"/>
    <sheet name="ML10 E3-1220v2 2-Drive" sheetId="433" r:id="rId14"/>
    <sheet name="ML10v2 G3240 NHP" sheetId="516" r:id="rId15"/>
    <sheet name="ML10v2 i3-4150 NHP" sheetId="517" r:id="rId16"/>
    <sheet name="ML10v2 E3-1220v3 NHP" sheetId="518" r:id="rId17"/>
    <sheet name="ML10v2 E3-1220v3 NHP (2)" sheetId="519" r:id="rId18"/>
    <sheet name="ML110 Gen9 E5-1603v3 LFF" sheetId="513" r:id="rId19"/>
    <sheet name="ML110 Gen9 E5 1620v3 LFF" sheetId="512" r:id="rId20"/>
    <sheet name="ML110 Gen9 E5-2603v3 NHP" sheetId="511" r:id="rId21"/>
    <sheet name="ML310e Gen8 v2 E3-1220v3 NHP" sheetId="363" r:id="rId22"/>
    <sheet name="ML310e Gen8 v2 E3-1220v3" sheetId="364" r:id="rId23"/>
    <sheet name="ML310e Gen8 v2 E3-1220v3 2-Drv" sheetId="434" r:id="rId24"/>
    <sheet name="ML310e Gen8 v2 E3-1230v3" sheetId="368" r:id="rId25"/>
    <sheet name="ML310e Gen8 v2 E3-1230v3 2-Drv" sheetId="439" r:id="rId26"/>
    <sheet name="ML350e Gen8 E5-2403v2 LFF" sheetId="407" r:id="rId27"/>
    <sheet name="ML350e Gen8 E5-2420v2 LFF" sheetId="408" r:id="rId28"/>
    <sheet name="ML350e Gen8 E5-2440v2 SFF" sheetId="409" r:id="rId29"/>
    <sheet name="ML350p Gen8 E5-2609v2 LFF" sheetId="378" r:id="rId30"/>
    <sheet name="ML350p Gen8 E5-2609v2 2-Drv" sheetId="440" r:id="rId31"/>
    <sheet name="ML350p Gen8 E5-2620v2 SFF" sheetId="379" r:id="rId32"/>
    <sheet name="ML350p Gen8 E5-2640v2 SFF" sheetId="380" r:id="rId33"/>
    <sheet name="ML350p Gen8 E5-2630v2 LFF" sheetId="397" r:id="rId34"/>
    <sheet name="ML350p Gen8 E5-2670v2 SFF" sheetId="398" r:id="rId35"/>
    <sheet name="ML350 Gen9 E5-2609v3 LFF" sheetId="454" r:id="rId36"/>
    <sheet name="ML350 Gen9 E5-2620v3 SFF" sheetId="455" r:id="rId37"/>
    <sheet name="ML350 Gen9 E5-2609v3 2-Drv" sheetId="475" r:id="rId38"/>
    <sheet name="ML350 Gen9 E5-2640v3 SFF" sheetId="456" r:id="rId39"/>
    <sheet name="ML150 Gen9 E5-2620v3" sheetId="501" r:id="rId40"/>
    <sheet name="ML150 Gen9 E5-2609v3" sheetId="502" r:id="rId41"/>
    <sheet name="DL320e Gen8 E3-1220v2" sheetId="343" r:id="rId42"/>
    <sheet name="DL320e Gen8 E3-1240v2" sheetId="344" r:id="rId43"/>
    <sheet name="DL320e Gen8 v2 E3-1220v3" sheetId="370" r:id="rId44"/>
    <sheet name="DL360e Gen8 E5-2403v2 LFF" sheetId="410" r:id="rId45"/>
    <sheet name="DL360e Gen8 E5-2403v2 SFF" sheetId="411" r:id="rId46"/>
    <sheet name="DL360e Gen8 E5-2420v2" sheetId="412" r:id="rId47"/>
    <sheet name="DL360e Gen8 E5-2440v2 2P" sheetId="413" r:id="rId48"/>
    <sheet name="DL60 Gen9 E5-2603v3" sheetId="490" r:id="rId49"/>
    <sheet name="DL60 Gen9 E5-2620v3" sheetId="491" r:id="rId50"/>
    <sheet name="DL80 Gen9 E5-2603v3" sheetId="492" r:id="rId51"/>
    <sheet name="DL80 Gen9 E5-2609v3" sheetId="495" r:id="rId52"/>
    <sheet name="DL120 Gen9 E5-2609v3" sheetId="496" r:id="rId53"/>
    <sheet name="DL120 Gen9 E5-2620v3" sheetId="497" r:id="rId54"/>
    <sheet name="DL160 Gen9 E5-2603v3 LFF" sheetId="463" r:id="rId55"/>
    <sheet name="DL160 Gen9 E5-2609v3 SFF" sheetId="464" r:id="rId56"/>
    <sheet name="DL160 Gen9 E5-2620v3 SFF" sheetId="465" r:id="rId57"/>
    <sheet name="DL160 Gen9 E5-2640v3 SFF" sheetId="498" r:id="rId58"/>
    <sheet name="DL360p Gen8 E5-2609v2" sheetId="381" r:id="rId59"/>
    <sheet name="DL360p Gen8 E5-2620v2" sheetId="382" r:id="rId60"/>
    <sheet name="DL360p Gen8 E5-2630v2" sheetId="399" r:id="rId61"/>
    <sheet name="DL360p Gen8 E5-2640v2" sheetId="383" r:id="rId62"/>
    <sheet name="DL360p Gen8 E5-2660v2" sheetId="396" r:id="rId63"/>
    <sheet name="DL360p Gen8 E5-2670v2 2P" sheetId="400" r:id="rId64"/>
    <sheet name="DL360p Gen8 E5-2680 2P" sheetId="435" r:id="rId65"/>
    <sheet name="DL360p Gen8 E5-2690v2 2P" sheetId="401" r:id="rId66"/>
    <sheet name="DL360 Gen9 E5-2609v3 1P" sheetId="441" r:id="rId67"/>
    <sheet name="DL360 Gen9 E5-2620v3 1P" sheetId="442" r:id="rId68"/>
    <sheet name="DL360 Gen9 E5-2620v3 P440ar 1P " sheetId="477" r:id="rId69"/>
    <sheet name="DL360 Gen9 E5-2640v3 2P" sheetId="443" r:id="rId70"/>
    <sheet name="DL360 Gen9 E5-2643v3 1P" sheetId="478" r:id="rId71"/>
    <sheet name="DL360 Gen9 E5-2660v3 1P" sheetId="444" r:id="rId72"/>
    <sheet name="DL360 Gen9 E5-2667v3 1P" sheetId="479" r:id="rId73"/>
    <sheet name="DL360 Gen9 E5-2690v3 1P" sheetId="445" r:id="rId74"/>
    <sheet name="DL360 Gen9 E5-2670v3 2P" sheetId="446" r:id="rId75"/>
    <sheet name="DL360 Gen9 E5-2680v3 2P" sheetId="447" r:id="rId76"/>
    <sheet name="DL360 Gen9 E5-2697v3 2P" sheetId="480" r:id="rId77"/>
    <sheet name="DL380e Gen8 E5-2403v2 LFF" sheetId="414" r:id="rId78"/>
    <sheet name="DL380e Gen8 E5-2403v2 SFF" sheetId="415" r:id="rId79"/>
    <sheet name="DL380e Gen8 E5-2420v2" sheetId="416" r:id="rId80"/>
    <sheet name="DL380e Gen8 E5-2440v2 2P 25SFF" sheetId="417" r:id="rId81"/>
    <sheet name="DL180 Gen9 E5-2603v3" sheetId="461" r:id="rId82"/>
    <sheet name="DL180 Gen9 E5-2609v3" sheetId="462" r:id="rId83"/>
    <sheet name="DL180 Gen9 E5-2620v3" sheetId="499" r:id="rId84"/>
    <sheet name="DL180 Gen9 E5-2640v3" sheetId="500" r:id="rId85"/>
    <sheet name="DL380p Gen8 E5-2609v2" sheetId="385" r:id="rId86"/>
    <sheet name="DL380p Gen8 E5-2620v2" sheetId="386" r:id="rId87"/>
    <sheet name="DL380p Gen8 E5-2640v2 2P" sheetId="387" r:id="rId88"/>
    <sheet name="DL380p Gen8 E5-2650v2 2P" sheetId="436" r:id="rId89"/>
    <sheet name="DL380p Gen8 E5-2660v2 1P" sheetId="388" r:id="rId90"/>
    <sheet name="DL380p Gen8 E5-2670v2 2P" sheetId="389" r:id="rId91"/>
    <sheet name="DL380p Gen8 E5-2690v2 2P" sheetId="402" r:id="rId92"/>
    <sheet name="DL380p Gen8 E5-2697v2" sheetId="403" r:id="rId93"/>
    <sheet name="DL380p Gen8 E5-2640v2 1P 25SFF" sheetId="390" r:id="rId94"/>
    <sheet name="DL380p Gen8 E5-2620v2 LFF" sheetId="391" r:id="rId95"/>
    <sheet name="DL380 Gen9 E5-2609v3 1P" sheetId="449" r:id="rId96"/>
    <sheet name="DL380 Gen9 E5-2620v3 1P" sheetId="450" r:id="rId97"/>
    <sheet name="DL380 Gen9 E5-2620v3 P440ar 1P" sheetId="481" r:id="rId98"/>
    <sheet name="DL380 Gen9 E5-2640v3 2P" sheetId="451" r:id="rId99"/>
    <sheet name="DL380 Gen9 E5-2640v3 1P 24SFF" sheetId="448" r:id="rId100"/>
    <sheet name="DL380 Gen9 E5-2643v3 1P" sheetId="482" r:id="rId101"/>
    <sheet name="DL380 Gen9 E5-2620v3 1P LFF" sheetId="452" r:id="rId102"/>
    <sheet name="DL380 Gen9 E5-2650v3 2P" sheetId="476" r:id="rId103"/>
    <sheet name="DL380 Gen9 E5-2667v3 1P" sheetId="483" r:id="rId104"/>
    <sheet name="DL380 Gen9 E5-2670v3 2P IC" sheetId="453" r:id="rId105"/>
    <sheet name="DL380 Gen9 E5-2690v3 2P" sheetId="484" r:id="rId106"/>
    <sheet name="DL380 Gen9 E5-2697v3 2P" sheetId="485" r:id="rId107"/>
    <sheet name="DL385p 6320" sheetId="532" r:id="rId108"/>
    <sheet name="DL 385p Gen8 6348 1P" sheetId="352" r:id="rId109"/>
    <sheet name="DL 385p Gen8 6376 2P" sheetId="353" r:id="rId110"/>
    <sheet name="DL560 Gen8 E5-4627v2" sheetId="427" r:id="rId111"/>
    <sheet name="DL560 Gen8 E5-4657Lv2" sheetId="428" r:id="rId112"/>
    <sheet name="DL580 Gen8 E7-4830" sheetId="420" r:id="rId113"/>
    <sheet name="DL580 Gen8 E7-4870" sheetId="421" r:id="rId114"/>
    <sheet name="DL580 Gen8 E7-4890" sheetId="470" r:id="rId115"/>
    <sheet name="DL560 Gen9 E5-4627v3" sheetId="528" r:id="rId116"/>
    <sheet name="DL560 Gen9 E5-4655v3" sheetId="529" r:id="rId117"/>
    <sheet name="DL560 Gen9 E5-4667v3" sheetId="530" r:id="rId118"/>
    <sheet name="DL560 Gen9 E5-4669v3" sheetId="531" r:id="rId119"/>
    <sheet name="HP DL580 Gen9E7-8860v3" sheetId="522" r:id="rId120"/>
    <sheet name="HP DL580 Gen9E7-8880v3" sheetId="523" r:id="rId121"/>
    <sheet name="DL 585 G7 4P 6320 SFF" sheetId="354" r:id="rId122"/>
    <sheet name="BL460c Gen8 E5-2620" sheetId="314" r:id="rId123"/>
    <sheet name="BL460c Gen8 E5-2640" sheetId="312" r:id="rId124"/>
    <sheet name="BL460c Gen8 E5-2650" sheetId="313" r:id="rId125"/>
    <sheet name="BL460c Gen8 E5-2670" sheetId="376" r:id="rId126"/>
    <sheet name="BL460c Gen8 E5-2620v2" sheetId="392" r:id="rId127"/>
    <sheet name="BL460c Gen8 E5-2640v2" sheetId="393" r:id="rId128"/>
    <sheet name="BL460c Gen8 E5-2650v2" sheetId="394" r:id="rId129"/>
    <sheet name="BL460c Gen8 E5-2670v2" sheetId="404" r:id="rId130"/>
    <sheet name="BL460c Gen8 E5-2680v2 1P" sheetId="405" r:id="rId131"/>
    <sheet name="BL460c Gen8 E5-2690v2" sheetId="429" r:id="rId132"/>
    <sheet name="BL460c Gen8 E5-2697v2" sheetId="406" r:id="rId133"/>
    <sheet name="BL460c Gen9 E5-2620v3 1P" sheetId="460" r:id="rId134"/>
    <sheet name="BL460c Gen9 E5-2640v3 2P" sheetId="459" r:id="rId135"/>
    <sheet name="BL460c Gen9 E5-2680v3 2P" sheetId="458" r:id="rId136"/>
    <sheet name="BL460c Gen9 E5-2690v3 2P" sheetId="457" r:id="rId137"/>
    <sheet name="BL465c Gen8 6320 2P" sheetId="355" r:id="rId138"/>
    <sheet name="BL465c Gen8 6378 2P" sheetId="356" r:id="rId139"/>
    <sheet name="SL2500 24SFF" sheetId="438" r:id="rId140"/>
    <sheet name="c3000 Virtualization Bundle" sheetId="507" r:id="rId141"/>
    <sheet name="c7000 PL Flex-10" sheetId="359" r:id="rId142"/>
    <sheet name="c7000 PL FlexFab" sheetId="360" r:id="rId143"/>
    <sheet name="Sheet1" sheetId="315" r:id="rId144"/>
  </sheets>
  <externalReferences>
    <externalReference r:id="rId145"/>
    <externalReference r:id="rId146"/>
    <externalReference r:id="rId147"/>
    <externalReference r:id="rId148"/>
    <externalReference r:id="rId149"/>
  </externalReferences>
  <definedNames>
    <definedName name="_xlnm._FilterDatabase" localSheetId="4" hidden="1">'New Care Pack Hotsheet'!$B$4:$G$153</definedName>
    <definedName name="_xlnm._FilterDatabase" localSheetId="0" hidden="1">'ProLiant Smart Buy Servers'!$B$4:$Q$174</definedName>
    <definedName name="_xlnm.Print_Area" localSheetId="4">'New Care Pack Hotsheet'!$B$1:$G$154</definedName>
    <definedName name="_xlnm.Print_Area" localSheetId="1">'ProLiant Smart Buy Options'!$B$1:$P$107</definedName>
    <definedName name="_xlnm.Print_Area" localSheetId="0">'ProLiant Smart Buy Servers'!$B$1:$Q$174</definedName>
    <definedName name="_xlnm.Print_Titles" localSheetId="4">'New Care Pack Hotsheet'!$1:$4</definedName>
    <definedName name="_xlnm.Print_Titles" localSheetId="1">'ProLiant Smart Buy Options'!$1:$4</definedName>
    <definedName name="_xlnm.Print_Titles" localSheetId="0">'ProLiant Smart Buy Servers'!$1:$4</definedName>
    <definedName name="_xlnm.Print_Titles" localSheetId="2">'Storage Smart Buys'!$6:$8</definedName>
  </definedNames>
  <calcPr calcId="152511"/>
</workbook>
</file>

<file path=xl/calcChain.xml><?xml version="1.0" encoding="utf-8"?>
<calcChain xmlns="http://schemas.openxmlformats.org/spreadsheetml/2006/main">
  <c r="P86" i="292" l="1"/>
  <c r="M86" i="292"/>
  <c r="J76" i="527" l="1"/>
  <c r="J77" i="527"/>
  <c r="J78" i="527"/>
  <c r="J79" i="527"/>
  <c r="J80" i="527"/>
  <c r="J75" i="527"/>
  <c r="B5" i="531" l="1"/>
  <c r="B4" i="531"/>
  <c r="B5" i="530"/>
  <c r="B4" i="530"/>
  <c r="B5" i="529"/>
  <c r="B4" i="529"/>
  <c r="B5" i="528"/>
  <c r="B4" i="528"/>
  <c r="M96" i="292"/>
  <c r="P96" i="292" s="1"/>
  <c r="M95" i="292"/>
  <c r="P95" i="292" s="1"/>
  <c r="M94" i="292"/>
  <c r="P94" i="292" s="1"/>
  <c r="M93" i="292"/>
  <c r="P93" i="292" s="1"/>
  <c r="M98" i="292" l="1"/>
  <c r="P98" i="292" s="1"/>
  <c r="L85" i="527" l="1"/>
  <c r="O85" i="527" s="1"/>
  <c r="L84" i="527"/>
  <c r="O84" i="527" s="1"/>
  <c r="L83" i="527"/>
  <c r="O83" i="527" s="1"/>
  <c r="L82" i="527"/>
  <c r="O82" i="527" s="1"/>
  <c r="L62" i="527"/>
  <c r="L61" i="527"/>
  <c r="L60" i="527"/>
  <c r="L59" i="527"/>
  <c r="L58" i="527"/>
  <c r="L57" i="527"/>
  <c r="L56" i="527"/>
  <c r="L55" i="527"/>
  <c r="L54" i="527"/>
  <c r="L53" i="527"/>
  <c r="L52" i="527"/>
  <c r="L51" i="527"/>
  <c r="L50" i="527"/>
  <c r="L49" i="527"/>
  <c r="L48" i="527"/>
  <c r="L47" i="527"/>
  <c r="L46" i="527"/>
  <c r="L40" i="527"/>
  <c r="L39" i="527"/>
  <c r="L38" i="527"/>
  <c r="L37" i="527"/>
  <c r="L36" i="527"/>
  <c r="M30" i="527"/>
  <c r="L30" i="527"/>
  <c r="M29" i="527"/>
  <c r="L29" i="527"/>
  <c r="M28" i="527"/>
  <c r="L28" i="527"/>
  <c r="M26" i="527"/>
  <c r="L26" i="527"/>
  <c r="M25" i="527"/>
  <c r="L25" i="527"/>
  <c r="M24" i="527"/>
  <c r="L24" i="527"/>
  <c r="M23" i="527"/>
  <c r="L23" i="527"/>
  <c r="L22" i="527"/>
  <c r="M21" i="527"/>
  <c r="L21" i="527"/>
  <c r="L20" i="527"/>
  <c r="M18" i="527"/>
  <c r="L18" i="527"/>
  <c r="M17" i="527"/>
  <c r="L17" i="527"/>
  <c r="L15" i="527"/>
  <c r="L14" i="527"/>
  <c r="L13" i="527"/>
  <c r="M11" i="527"/>
  <c r="L11" i="527"/>
  <c r="M10" i="527"/>
  <c r="L10" i="527"/>
  <c r="M9" i="527"/>
  <c r="L9" i="527"/>
  <c r="M8" i="527"/>
  <c r="L8" i="527"/>
  <c r="M7" i="527"/>
  <c r="L7" i="527"/>
  <c r="B5" i="360" l="1"/>
  <c r="B5" i="359"/>
  <c r="H17" i="507"/>
  <c r="F17" i="507"/>
  <c r="H16" i="507"/>
  <c r="H15" i="507"/>
  <c r="H14" i="507"/>
  <c r="H13" i="507"/>
  <c r="B5" i="507"/>
  <c r="B4" i="507"/>
  <c r="B5" i="438"/>
  <c r="B4" i="438"/>
  <c r="B5" i="356"/>
  <c r="B5" i="355"/>
  <c r="B5" i="457"/>
  <c r="B4" i="457"/>
  <c r="B5" i="458"/>
  <c r="B4" i="458"/>
  <c r="B5" i="459"/>
  <c r="B4" i="459"/>
  <c r="B5" i="460"/>
  <c r="B4" i="460"/>
  <c r="B5" i="406"/>
  <c r="B5" i="429"/>
  <c r="B5" i="405"/>
  <c r="B5" i="404"/>
  <c r="B5" i="394"/>
  <c r="B4" i="394"/>
  <c r="B5" i="393"/>
  <c r="B5" i="392"/>
  <c r="B5" i="376"/>
  <c r="B4" i="376"/>
  <c r="B5" i="313"/>
  <c r="B4" i="313"/>
  <c r="B5" i="312"/>
  <c r="B4" i="312"/>
  <c r="B5" i="314"/>
  <c r="B4" i="314"/>
  <c r="B5" i="354"/>
  <c r="B4" i="354"/>
  <c r="B5" i="421"/>
  <c r="B5" i="420"/>
  <c r="B4" i="420"/>
  <c r="B5" i="428"/>
  <c r="B5" i="427"/>
  <c r="B5" i="353"/>
  <c r="B5" i="352"/>
  <c r="B5" i="485"/>
  <c r="B4" i="485"/>
  <c r="B5" i="484"/>
  <c r="B4" i="484"/>
  <c r="B5" i="453"/>
  <c r="B4" i="453"/>
  <c r="B5" i="483"/>
  <c r="B4" i="483"/>
  <c r="B5" i="476"/>
  <c r="B4" i="476"/>
  <c r="B5" i="452"/>
  <c r="B4" i="452"/>
  <c r="B5" i="482"/>
  <c r="B4" i="482"/>
  <c r="B5" i="448"/>
  <c r="B4" i="448"/>
  <c r="B5" i="451"/>
  <c r="B4" i="451"/>
  <c r="B5" i="481"/>
  <c r="B4" i="481"/>
  <c r="B5" i="450"/>
  <c r="B4" i="450"/>
  <c r="B5" i="449"/>
  <c r="B4" i="449"/>
  <c r="B5" i="391"/>
  <c r="B5" i="390"/>
  <c r="B5" i="403"/>
  <c r="B5" i="402"/>
  <c r="B5" i="389"/>
  <c r="B5" i="388"/>
  <c r="B5" i="436"/>
  <c r="B5" i="387"/>
  <c r="B5" i="386"/>
  <c r="B5" i="385"/>
  <c r="B5" i="500"/>
  <c r="B4" i="500"/>
  <c r="B5" i="499"/>
  <c r="B4" i="499"/>
  <c r="B5" i="462"/>
  <c r="B4" i="462"/>
  <c r="B5" i="461"/>
  <c r="B4" i="461"/>
  <c r="B5" i="417"/>
  <c r="B5" i="416"/>
  <c r="B5" i="415"/>
  <c r="B5" i="414"/>
  <c r="B5" i="480"/>
  <c r="B4" i="480"/>
  <c r="B5" i="447"/>
  <c r="B4" i="447"/>
  <c r="B5" i="446"/>
  <c r="B4" i="446"/>
  <c r="B5" i="445"/>
  <c r="B4" i="445"/>
  <c r="B5" i="479"/>
  <c r="B4" i="479"/>
  <c r="B5" i="444"/>
  <c r="B4" i="444"/>
  <c r="B5" i="478"/>
  <c r="B4" i="478"/>
  <c r="B5" i="443"/>
  <c r="B4" i="443"/>
  <c r="B5" i="477"/>
  <c r="B4" i="477"/>
  <c r="B5" i="442"/>
  <c r="B4" i="442"/>
  <c r="B5" i="441"/>
  <c r="B4" i="441"/>
  <c r="B5" i="401"/>
  <c r="B5" i="435"/>
  <c r="B5" i="400"/>
  <c r="B5" i="396"/>
  <c r="B4" i="396"/>
  <c r="B5" i="383"/>
  <c r="B5" i="399"/>
  <c r="B5" i="382"/>
  <c r="B5" i="381"/>
  <c r="B5" i="498"/>
  <c r="B4" i="498"/>
  <c r="B5" i="465"/>
  <c r="B4" i="465"/>
  <c r="B5" i="464"/>
  <c r="B4" i="464"/>
  <c r="B5" i="463"/>
  <c r="B4" i="463"/>
  <c r="B5" i="497"/>
  <c r="B4" i="497"/>
  <c r="B5" i="496"/>
  <c r="B4" i="496"/>
  <c r="B5" i="495"/>
  <c r="B4" i="495"/>
  <c r="B5" i="492"/>
  <c r="B4" i="492"/>
  <c r="B5" i="491"/>
  <c r="B4" i="491"/>
  <c r="B5" i="490"/>
  <c r="B4" i="490"/>
  <c r="B5" i="413"/>
  <c r="B5" i="412"/>
  <c r="B5" i="411"/>
  <c r="B5" i="410"/>
  <c r="B5" i="370"/>
  <c r="B5" i="344"/>
  <c r="B5" i="343"/>
  <c r="B5" i="502"/>
  <c r="B4" i="502"/>
  <c r="B5" i="501"/>
  <c r="B4" i="501"/>
  <c r="B5" i="456"/>
  <c r="B5" i="475"/>
  <c r="B5" i="455"/>
  <c r="B5" i="454"/>
  <c r="B5" i="398"/>
  <c r="B5" i="397"/>
  <c r="B5" i="380"/>
  <c r="B5" i="379"/>
  <c r="B5" i="440"/>
  <c r="B5" i="378"/>
  <c r="B5" i="409"/>
  <c r="B5" i="408"/>
  <c r="B5" i="407"/>
  <c r="B5" i="439"/>
  <c r="B5" i="368"/>
  <c r="B5" i="363"/>
  <c r="B4" i="363"/>
  <c r="B4" i="357"/>
  <c r="E114" i="524"/>
  <c r="E113" i="524"/>
  <c r="E112" i="524"/>
  <c r="E111" i="524"/>
  <c r="E110" i="524"/>
  <c r="E109" i="524"/>
  <c r="E108" i="524"/>
  <c r="E107" i="524"/>
  <c r="E106" i="524"/>
  <c r="E105" i="524"/>
  <c r="E104" i="524"/>
  <c r="E103" i="524"/>
  <c r="E102" i="524"/>
  <c r="E101" i="524"/>
  <c r="E100" i="524"/>
  <c r="E99" i="524"/>
  <c r="E98" i="524"/>
  <c r="E97" i="524"/>
  <c r="E96" i="524"/>
  <c r="E95" i="524"/>
  <c r="E94" i="524"/>
  <c r="E93" i="524"/>
  <c r="E92" i="524"/>
  <c r="E91" i="524"/>
  <c r="E90" i="524"/>
  <c r="E89" i="524"/>
  <c r="E88" i="524"/>
  <c r="E87" i="524"/>
  <c r="E86" i="524"/>
  <c r="E85" i="524"/>
  <c r="E84" i="524"/>
  <c r="E83" i="524"/>
  <c r="E82" i="524"/>
  <c r="E81" i="524"/>
  <c r="D14" i="524"/>
  <c r="D11" i="524"/>
  <c r="M169" i="292"/>
  <c r="B4" i="360" s="1"/>
  <c r="M168" i="292"/>
  <c r="P168" i="292" s="1"/>
  <c r="M167" i="292"/>
  <c r="P167" i="292" s="1"/>
  <c r="Q165" i="292"/>
  <c r="M165" i="292"/>
  <c r="P165" i="292" s="1"/>
  <c r="Q164" i="292"/>
  <c r="M164" i="292"/>
  <c r="B4" i="355" s="1"/>
  <c r="Q162" i="292"/>
  <c r="M162" i="292"/>
  <c r="P162" i="292" s="1"/>
  <c r="Q161" i="292"/>
  <c r="M161" i="292"/>
  <c r="P161" i="292" s="1"/>
  <c r="Q160" i="292"/>
  <c r="M160" i="292"/>
  <c r="P160" i="292" s="1"/>
  <c r="M159" i="292"/>
  <c r="P159" i="292" s="1"/>
  <c r="M157" i="292"/>
  <c r="B4" i="406" s="1"/>
  <c r="M156" i="292"/>
  <c r="B4" i="429" s="1"/>
  <c r="P155" i="292"/>
  <c r="M155" i="292"/>
  <c r="B4" i="405" s="1"/>
  <c r="M154" i="292"/>
  <c r="B4" i="404" s="1"/>
  <c r="P153" i="292"/>
  <c r="M153" i="292"/>
  <c r="M152" i="292"/>
  <c r="B4" i="393" s="1"/>
  <c r="M151" i="292"/>
  <c r="B4" i="392" s="1"/>
  <c r="Q148" i="292"/>
  <c r="P148" i="292"/>
  <c r="P147" i="292"/>
  <c r="M145" i="292"/>
  <c r="P145" i="292" s="1"/>
  <c r="Q144" i="292"/>
  <c r="M144" i="292"/>
  <c r="B4" i="475" s="1"/>
  <c r="Q143" i="292"/>
  <c r="M143" i="292"/>
  <c r="P143" i="292" s="1"/>
  <c r="M142" i="292"/>
  <c r="B4" i="454" s="1"/>
  <c r="M140" i="292"/>
  <c r="B4" i="398" s="1"/>
  <c r="M139" i="292"/>
  <c r="P139" i="292" s="1"/>
  <c r="M138" i="292"/>
  <c r="B4" i="397" s="1"/>
  <c r="M137" i="292"/>
  <c r="B4" i="379" s="1"/>
  <c r="M136" i="292"/>
  <c r="P136" i="292" s="1"/>
  <c r="M135" i="292"/>
  <c r="B4" i="378" s="1"/>
  <c r="P133" i="292"/>
  <c r="M133" i="292"/>
  <c r="B4" i="409" s="1"/>
  <c r="M132" i="292"/>
  <c r="B4" i="408" s="1"/>
  <c r="P131" i="292"/>
  <c r="M131" i="292"/>
  <c r="B4" i="407" s="1"/>
  <c r="M129" i="292"/>
  <c r="B4" i="439" s="1"/>
  <c r="M128" i="292"/>
  <c r="B4" i="368" s="1"/>
  <c r="M127" i="292"/>
  <c r="P127" i="292" s="1"/>
  <c r="M126" i="292"/>
  <c r="B5" i="364" s="1"/>
  <c r="P125" i="292"/>
  <c r="P123" i="292"/>
  <c r="Q122" i="292"/>
  <c r="P122" i="292"/>
  <c r="P121" i="292"/>
  <c r="P119" i="292"/>
  <c r="P118" i="292"/>
  <c r="Q117" i="292"/>
  <c r="P117" i="292"/>
  <c r="P116" i="292"/>
  <c r="M114" i="292"/>
  <c r="B4" i="433" s="1"/>
  <c r="M113" i="292"/>
  <c r="B4" i="377" s="1"/>
  <c r="M111" i="292"/>
  <c r="B4" i="432" s="1"/>
  <c r="Q110" i="292"/>
  <c r="M110" i="292"/>
  <c r="P110" i="292" s="1"/>
  <c r="M109" i="292"/>
  <c r="B4" i="430" s="1"/>
  <c r="M108" i="292"/>
  <c r="P108" i="292" s="1"/>
  <c r="M107" i="292"/>
  <c r="B4" i="366" s="1"/>
  <c r="M106" i="292"/>
  <c r="B4" i="365" s="1"/>
  <c r="Q103" i="292"/>
  <c r="P103" i="292"/>
  <c r="Q102" i="292"/>
  <c r="P102" i="292"/>
  <c r="M100" i="292"/>
  <c r="P100" i="292" s="1"/>
  <c r="M99" i="292"/>
  <c r="P99" i="292" s="1"/>
  <c r="Q91" i="292"/>
  <c r="M91" i="292"/>
  <c r="B4" i="428" s="1"/>
  <c r="Q90" i="292"/>
  <c r="M90" i="292"/>
  <c r="B4" i="427" s="1"/>
  <c r="Q88" i="292"/>
  <c r="M88" i="292"/>
  <c r="B4" i="353" s="1"/>
  <c r="Q87" i="292"/>
  <c r="P87" i="292"/>
  <c r="M87" i="292"/>
  <c r="B4" i="352" s="1"/>
  <c r="M84" i="292"/>
  <c r="P84" i="292" s="1"/>
  <c r="M83" i="292"/>
  <c r="P83" i="292" s="1"/>
  <c r="M82" i="292"/>
  <c r="P82" i="292" s="1"/>
  <c r="M81" i="292"/>
  <c r="P81" i="292" s="1"/>
  <c r="M80" i="292"/>
  <c r="P80" i="292" s="1"/>
  <c r="M79" i="292"/>
  <c r="P79" i="292" s="1"/>
  <c r="Q78" i="292"/>
  <c r="M78" i="292"/>
  <c r="P78" i="292" s="1"/>
  <c r="M77" i="292"/>
  <c r="P77" i="292" s="1"/>
  <c r="M76" i="292"/>
  <c r="P76" i="292" s="1"/>
  <c r="P75" i="292"/>
  <c r="M75" i="292"/>
  <c r="M74" i="292"/>
  <c r="P74" i="292" s="1"/>
  <c r="M73" i="292"/>
  <c r="P73" i="292" s="1"/>
  <c r="M71" i="292"/>
  <c r="B4" i="391" s="1"/>
  <c r="M70" i="292"/>
  <c r="B4" i="390" s="1"/>
  <c r="M69" i="292"/>
  <c r="B4" i="403" s="1"/>
  <c r="P68" i="292"/>
  <c r="M68" i="292"/>
  <c r="B4" i="402" s="1"/>
  <c r="M67" i="292"/>
  <c r="B4" i="389" s="1"/>
  <c r="P66" i="292"/>
  <c r="M66" i="292"/>
  <c r="B4" i="388" s="1"/>
  <c r="M65" i="292"/>
  <c r="B4" i="436" s="1"/>
  <c r="M64" i="292"/>
  <c r="B4" i="387" s="1"/>
  <c r="M63" i="292"/>
  <c r="B4" i="386" s="1"/>
  <c r="M62" i="292"/>
  <c r="B4" i="385" s="1"/>
  <c r="P60" i="292"/>
  <c r="Q59" i="292"/>
  <c r="P59" i="292"/>
  <c r="M58" i="292"/>
  <c r="P58" i="292" s="1"/>
  <c r="P57" i="292"/>
  <c r="M57" i="292"/>
  <c r="M55" i="292"/>
  <c r="P55" i="292" s="1"/>
  <c r="M54" i="292"/>
  <c r="B4" i="416" s="1"/>
  <c r="M53" i="292"/>
  <c r="B4" i="415" s="1"/>
  <c r="M52" i="292"/>
  <c r="B4" i="414" s="1"/>
  <c r="M50" i="292"/>
  <c r="P50" i="292" s="1"/>
  <c r="Q49" i="292"/>
  <c r="M49" i="292"/>
  <c r="P49" i="292" s="1"/>
  <c r="M48" i="292"/>
  <c r="P48" i="292" s="1"/>
  <c r="P47" i="292"/>
  <c r="M47" i="292"/>
  <c r="M46" i="292"/>
  <c r="P46" i="292" s="1"/>
  <c r="Q45" i="292"/>
  <c r="M45" i="292"/>
  <c r="P45" i="292" s="1"/>
  <c r="M44" i="292"/>
  <c r="P44" i="292" s="1"/>
  <c r="M43" i="292"/>
  <c r="P43" i="292" s="1"/>
  <c r="M42" i="292"/>
  <c r="P42" i="292" s="1"/>
  <c r="M41" i="292"/>
  <c r="P41" i="292" s="1"/>
  <c r="P40" i="292"/>
  <c r="M40" i="292"/>
  <c r="M38" i="292"/>
  <c r="B4" i="401" s="1"/>
  <c r="M37" i="292"/>
  <c r="B4" i="435" s="1"/>
  <c r="M36" i="292"/>
  <c r="B4" i="400" s="1"/>
  <c r="M35" i="292"/>
  <c r="P35" i="292" s="1"/>
  <c r="M34" i="292"/>
  <c r="B4" i="383" s="1"/>
  <c r="P33" i="292"/>
  <c r="M33" i="292"/>
  <c r="B4" i="399" s="1"/>
  <c r="M32" i="292"/>
  <c r="B4" i="382" s="1"/>
  <c r="P31" i="292"/>
  <c r="M31" i="292"/>
  <c r="B4" i="381" s="1"/>
  <c r="P29" i="292"/>
  <c r="Q28" i="292"/>
  <c r="P28" i="292"/>
  <c r="M28" i="292"/>
  <c r="M27" i="292"/>
  <c r="P27" i="292" s="1"/>
  <c r="M26" i="292"/>
  <c r="P26" i="292" s="1"/>
  <c r="P24" i="292"/>
  <c r="P23" i="292"/>
  <c r="Q21" i="292"/>
  <c r="P21" i="292"/>
  <c r="P20" i="292"/>
  <c r="P18" i="292"/>
  <c r="Q17" i="292"/>
  <c r="P17" i="292"/>
  <c r="M15" i="292"/>
  <c r="B4" i="413" s="1"/>
  <c r="M14" i="292"/>
  <c r="B4" i="412" s="1"/>
  <c r="M13" i="292"/>
  <c r="B4" i="411" s="1"/>
  <c r="M12" i="292"/>
  <c r="B4" i="410" s="1"/>
  <c r="M10" i="292"/>
  <c r="B4" i="370" s="1"/>
  <c r="P8" i="292"/>
  <c r="M8" i="292"/>
  <c r="B4" i="344" s="1"/>
  <c r="M7" i="292"/>
  <c r="B4" i="343" s="1"/>
  <c r="B4" i="455" l="1"/>
  <c r="P12" i="292"/>
  <c r="P107" i="292"/>
  <c r="P164" i="292"/>
  <c r="B4" i="440"/>
  <c r="P140" i="292"/>
  <c r="P37" i="292"/>
  <c r="P54" i="292"/>
  <c r="P64" i="292"/>
  <c r="P128" i="292"/>
  <c r="P138" i="292"/>
  <c r="P151" i="292"/>
  <c r="B4" i="421"/>
  <c r="B4" i="356"/>
  <c r="B4" i="359"/>
  <c r="P14" i="292"/>
  <c r="P52" i="292"/>
  <c r="P62" i="292"/>
  <c r="P70" i="292"/>
  <c r="P114" i="292"/>
  <c r="P126" i="292"/>
  <c r="P144" i="292"/>
  <c r="P157" i="292"/>
  <c r="B4" i="434"/>
  <c r="P88" i="292"/>
  <c r="P109" i="292"/>
  <c r="P111" i="292"/>
  <c r="B4" i="431"/>
  <c r="P63" i="292"/>
  <c r="P65" i="292"/>
  <c r="P67" i="292"/>
  <c r="P69" i="292"/>
  <c r="P71" i="292"/>
  <c r="P91" i="292"/>
  <c r="P106" i="292"/>
  <c r="P152" i="292"/>
  <c r="P154" i="292"/>
  <c r="P156" i="292"/>
  <c r="B4" i="380"/>
  <c r="B4" i="456"/>
  <c r="B4" i="417"/>
  <c r="P7" i="292"/>
  <c r="P10" i="292"/>
  <c r="P13" i="292"/>
  <c r="P15" i="292"/>
  <c r="P32" i="292"/>
  <c r="P34" i="292"/>
  <c r="P36" i="292"/>
  <c r="P38" i="292"/>
  <c r="P53" i="292"/>
  <c r="P90" i="292"/>
  <c r="P113" i="292"/>
  <c r="P129" i="292"/>
  <c r="P132" i="292"/>
  <c r="P135" i="292"/>
  <c r="P137" i="292"/>
  <c r="P142" i="292"/>
  <c r="P169" i="292"/>
  <c r="B4" i="395"/>
  <c r="B4" i="364"/>
</calcChain>
</file>

<file path=xl/sharedStrings.xml><?xml version="1.0" encoding="utf-8"?>
<sst xmlns="http://schemas.openxmlformats.org/spreadsheetml/2006/main" count="8709" uniqueCount="2164">
  <si>
    <t>DVD-RW</t>
  </si>
  <si>
    <t>Power Supply</t>
  </si>
  <si>
    <t>NHP = Non Hot Plug</t>
  </si>
  <si>
    <t>HE = High Efficiency</t>
  </si>
  <si>
    <t>AS = Auto Switching</t>
  </si>
  <si>
    <t>None</t>
  </si>
  <si>
    <t>PCI-Express Slots:</t>
  </si>
  <si>
    <t xml:space="preserve">Server warranty includes 3 year Parts, 3 year Labor, 3-year on-site support. </t>
  </si>
  <si>
    <t>*Financing available through Hewlett-Packard Financial Services Company (HPFS) to qualified commercial customers in the US and subject to credit approval and execution of standard HPFS documentation. Prices shown are based on a lease 48 months in term with a fair market value purchase option at the end of the term. Rates based on an original transaction size between $3,000 and $25,000.  HPFS reserves the right to change or cancel these programs at any time without notice.</t>
  </si>
  <si>
    <t>Cache Memory</t>
  </si>
  <si>
    <t>Network Controller:</t>
  </si>
  <si>
    <t>Optical drive:</t>
  </si>
  <si>
    <t>Power Supply:</t>
  </si>
  <si>
    <t>Form Factor:</t>
  </si>
  <si>
    <t>Micro ATX Tower (4U)</t>
  </si>
  <si>
    <t>Notes:</t>
  </si>
  <si>
    <t>Ports</t>
  </si>
  <si>
    <t>Form Factor</t>
  </si>
  <si>
    <t>EH919SB</t>
  </si>
  <si>
    <t>EH920SB</t>
  </si>
  <si>
    <t>EH921SB</t>
  </si>
  <si>
    <t>EH922SB</t>
  </si>
  <si>
    <t>0, up to 6 LFF</t>
  </si>
  <si>
    <t>0, up to 8 SFF</t>
  </si>
  <si>
    <t>0, up to 4 LFF</t>
  </si>
  <si>
    <t>0, up to 2 SFF</t>
  </si>
  <si>
    <t>DVD-ROM</t>
  </si>
  <si>
    <t>Memory</t>
  </si>
  <si>
    <t>HDD</t>
  </si>
  <si>
    <t>Warranty</t>
  </si>
  <si>
    <t>Operating System</t>
  </si>
  <si>
    <t>Smart Buy Price</t>
  </si>
  <si>
    <t>Featured Upsell Opportunities</t>
  </si>
  <si>
    <t>Optical</t>
  </si>
  <si>
    <t>HP Part #</t>
  </si>
  <si>
    <t>Description</t>
  </si>
  <si>
    <t>Part Number:</t>
  </si>
  <si>
    <t>Smart Buy Price :</t>
  </si>
  <si>
    <t>Savings Using SmartBuy</t>
  </si>
  <si>
    <t>Short Description:</t>
  </si>
  <si>
    <t>Long Description:</t>
  </si>
  <si>
    <t>Configuration Info</t>
  </si>
  <si>
    <t xml:space="preserve">Product: </t>
  </si>
  <si>
    <t>Processor:</t>
  </si>
  <si>
    <t>Memory:</t>
  </si>
  <si>
    <t>Hard Drive:</t>
  </si>
  <si>
    <t xml:space="preserve">Storage controller:  </t>
  </si>
  <si>
    <t xml:space="preserve">Server management </t>
  </si>
  <si>
    <t>Smart Buy</t>
  </si>
  <si>
    <t>Part</t>
  </si>
  <si>
    <t>List</t>
  </si>
  <si>
    <t xml:space="preserve">Savings </t>
  </si>
  <si>
    <t>SPIF</t>
  </si>
  <si>
    <t>Number</t>
  </si>
  <si>
    <t>Price</t>
  </si>
  <si>
    <t>Off ILP</t>
  </si>
  <si>
    <t>Fans:</t>
  </si>
  <si>
    <t>Warranty:</t>
  </si>
  <si>
    <t>Operating System:</t>
  </si>
  <si>
    <t xml:space="preserve">Processor: </t>
  </si>
  <si>
    <t>Server Warranty includes 3-Year Parts, 3-Year Labor, 3-Year Onsite support with next business day response.</t>
  </si>
  <si>
    <t>This 'Hot Sheet' is for reference purposes only and is not the 'official' sales promotion Terms and Conditions.</t>
  </si>
  <si>
    <t>Smart Buy Price:</t>
  </si>
  <si>
    <t xml:space="preserve">Server Warranty includes 3-Year Parts, 3-Year Labor, 3-Year Onsite support with next business day response. </t>
  </si>
  <si>
    <t>None included</t>
  </si>
  <si>
    <t>1x460W</t>
  </si>
  <si>
    <t>none included, up to two SFF</t>
  </si>
  <si>
    <t xml:space="preserve">Server warranty includes 3-year Parts, 3- year Labor, 3-year on-site support. </t>
  </si>
  <si>
    <t>New Smart Buys and new prices are highlighted yellow</t>
  </si>
  <si>
    <t xml:space="preserve">None included </t>
  </si>
  <si>
    <t xml:space="preserve">HP is not liable for pricing errors. If you place an order for a product that was incorrectly priced, we will cancel your order and credit you for any charges. In the event that we inadvertently ship an order based on a pricing error, we will issue a revised invoice to you for the correct price and contact you to obtain your authorization for the additional charge, or assist you with return of the product. Prices are subject to change and do not include applicable state and local sales tax or shipping to recipient's destination. Reseller prices may vary. Photography may not accurately represent exact configurations priced. Associated values represent HP published list price.  The information contained herein is subject to change without notice. The only warranties for HP products and services are set forth in the express limited warranty statements accompanying such products and services. Nothing herein should be construed as constituting an additional warranty. HP shall not be liable for technical or editorial errors or omissions contained herein. </t>
  </si>
  <si>
    <t>Smart Buy Price after rebate</t>
  </si>
  <si>
    <t>Other Added Features (Controllers, Management, Windows OS)</t>
  </si>
  <si>
    <t>2GB (1x2) UDIMM</t>
  </si>
  <si>
    <t>Embedded NC107i PCI Express Gigabit Ethernet Server Adapter</t>
  </si>
  <si>
    <t>none included, up to 8 SFF</t>
  </si>
  <si>
    <t xml:space="preserve">none included   </t>
  </si>
  <si>
    <t xml:space="preserve">k/m = keyboard/mouse included </t>
  </si>
  <si>
    <t>EH957SB</t>
  </si>
  <si>
    <t>EH958SB</t>
  </si>
  <si>
    <t>1x750W</t>
  </si>
  <si>
    <t>None included, up to 8 SFF</t>
  </si>
  <si>
    <t>List Price</t>
  </si>
  <si>
    <t>2x460W</t>
  </si>
  <si>
    <t>2x750W</t>
  </si>
  <si>
    <t xml:space="preserve">None included  </t>
  </si>
  <si>
    <t>HP Smart Array P410i Controller w/512MB Flash Backed Write Cache</t>
  </si>
  <si>
    <t>Smart  Buy</t>
  </si>
  <si>
    <t>507127-S21</t>
  </si>
  <si>
    <t>512547-S21</t>
  </si>
  <si>
    <t>HP 300GB 6G SAS 10K 2.5in DP ENT HDD S-Buy</t>
  </si>
  <si>
    <t>HP 146GB 6G SAS 15K 2.5in DP ENT HDD S-Buy</t>
  </si>
  <si>
    <t>(same product as 507127-B21)</t>
  </si>
  <si>
    <t>(same product as 512547-B21)</t>
  </si>
  <si>
    <t>Ultra Micro Tower</t>
  </si>
  <si>
    <t>Get more from every hour, dollar and watt invested in ProLiant with Insight Control. Deploy quickly, control from anywhere and optimize power usage</t>
  </si>
  <si>
    <t>www.hp.com/go/insightroi</t>
  </si>
  <si>
    <t>-</t>
  </si>
  <si>
    <t>150W NHP</t>
  </si>
  <si>
    <t>Processor</t>
  </si>
  <si>
    <t>2x 1MB Level 2</t>
  </si>
  <si>
    <t>Network Controller</t>
  </si>
  <si>
    <t>Storage Controller</t>
  </si>
  <si>
    <t>Embedded SATA Controller with Embedded RAID (0, 1)</t>
  </si>
  <si>
    <t>Hard Drive</t>
  </si>
  <si>
    <t>1x250GB Non-hot plug LFF SATA</t>
  </si>
  <si>
    <t>Internal Storage</t>
  </si>
  <si>
    <t>Optical Drive</t>
  </si>
  <si>
    <t>None ships standard</t>
  </si>
  <si>
    <t>150W Non-Hot Plug, Non-Redundant Power Supply</t>
  </si>
  <si>
    <t>Smart Buy Insight Control, Attach to ANY SERVER, not just Smart Buys!</t>
  </si>
  <si>
    <t>581286-S21</t>
  </si>
  <si>
    <t>(same product as 581286-B21)</t>
  </si>
  <si>
    <t>HP 600GB 6G SAS 10K 2.5in DP ENT HDD S-Buy</t>
  </si>
  <si>
    <t>HP 460W Common Slot Gold Hot Plug Power Supply Kit</t>
  </si>
  <si>
    <t>Tower (5U)</t>
  </si>
  <si>
    <t>Server Warranty includes 3-Year Parts, 1-Year Labor, 1-Year Onsite support with next business day response.</t>
  </si>
  <si>
    <t>Summary</t>
  </si>
  <si>
    <t>Blades</t>
  </si>
  <si>
    <t>Interconnects</t>
  </si>
  <si>
    <t>Physical Size</t>
  </si>
  <si>
    <t>Enclosure Management</t>
  </si>
  <si>
    <t>10 Rack Units</t>
  </si>
  <si>
    <t>4GB (1x4) UDIMM</t>
  </si>
  <si>
    <t>8GB (2x4) UDIMM</t>
  </si>
  <si>
    <t>619291-S21</t>
  </si>
  <si>
    <t>HP 900GB 6G SAS 10K SFF DP ENT HDD/S-Buy</t>
  </si>
  <si>
    <t>(same product as 619291-B21)</t>
  </si>
  <si>
    <t>Non-Hot Plug SATA 8.0TB (4 x 2TB) Maximum</t>
  </si>
  <si>
    <t>2GB (1 x 2GB) PC3-10600E DDR3 UB ECC</t>
  </si>
  <si>
    <t>8GB (2x4) RDIMM</t>
  </si>
  <si>
    <t xml:space="preserve"> </t>
  </si>
  <si>
    <t>64GB(8x8)RDIMM</t>
  </si>
  <si>
    <t>48GB (6x8)RDIMM</t>
  </si>
  <si>
    <t>32GB (4x8)RDIMM</t>
  </si>
  <si>
    <t>HP ProLiant DL585 G7</t>
  </si>
  <si>
    <t>None ship standard</t>
  </si>
  <si>
    <t>Four 1200W Power Supplies standard</t>
  </si>
  <si>
    <t>4 Hot plug, redundant fans (individually removable)</t>
  </si>
  <si>
    <t>4U Rack</t>
  </si>
  <si>
    <t>627117-S21</t>
  </si>
  <si>
    <t>HP 300GB 6G SAS 15K 2.5in DP ENT S-B HDD</t>
  </si>
  <si>
    <t>(same product as 627117-B21)</t>
  </si>
  <si>
    <t>Smart Buy VMware, Attach to ANY SERVER, not just Smart Buys!</t>
  </si>
  <si>
    <t xml:space="preserve">Smart Buy Insight Control , no media, 1-server license, 1 year 24x7 technical support and updates </t>
  </si>
  <si>
    <t>For details on available options, please see the QuickSpecs.</t>
  </si>
  <si>
    <t>HP Product Bulletin Home Page</t>
  </si>
  <si>
    <t>8GB (1x8) RDIMM</t>
  </si>
  <si>
    <t>16GB (2x8) RDIMM</t>
  </si>
  <si>
    <t>P420i/1GB FBWC, Insight Control</t>
  </si>
  <si>
    <t>670656-S01</t>
  </si>
  <si>
    <t>P220i/512MB FBWC</t>
  </si>
  <si>
    <t>670657-S01</t>
  </si>
  <si>
    <t>670658-S01</t>
  </si>
  <si>
    <t>647897-S21</t>
  </si>
  <si>
    <t xml:space="preserve">HP S-BUY 8GB 2Rx4 PC3L-10600R-9 Kit     </t>
  </si>
  <si>
    <t>647901-S21</t>
  </si>
  <si>
    <t xml:space="preserve">HP S-BUY 16GB 2Rx4 PC3L-10600R-9 Kit    </t>
  </si>
  <si>
    <t>(same product as sku 647897-B21)</t>
  </si>
  <si>
    <t>(same product as sku 647901-B21)</t>
  </si>
  <si>
    <t>Smart Buy Registered (R-DIMM) Memory Compatible with Intel based Gen8 Servers</t>
  </si>
  <si>
    <t>Smart Buy Unbuffered with ECC (U-DIMM) Memory Compatible with Intel based Gen8 Servers</t>
  </si>
  <si>
    <t>647905-S21</t>
  </si>
  <si>
    <t xml:space="preserve">HP S-BUY 2GB 1Rx8 PC3L-10600E-9 Kit     </t>
  </si>
  <si>
    <t>647907-S21</t>
  </si>
  <si>
    <t xml:space="preserve">HP S-BUY 4GB 2Rx8 PC3L-10600E-9 Kit     </t>
  </si>
  <si>
    <t>(same product as sku 647905-B21)</t>
  </si>
  <si>
    <t>(same product as sku 647907-B21)</t>
  </si>
  <si>
    <t>HP ML350 Gen8 Server Tower</t>
  </si>
  <si>
    <t>None ship standard, up to 6 LFF</t>
  </si>
  <si>
    <t>HP Smart Array P420i/512MB FBWC Controller</t>
  </si>
  <si>
    <t>HP 1Gb Ethernet 4-port 331i Adapter</t>
  </si>
  <si>
    <t>iLO Management Engine Standard</t>
  </si>
  <si>
    <t>Eight (8) PCIe 3.0 slots (3x16, 1x8, 4x4), One (1) PCIe 2.0 slot (1x4)</t>
  </si>
  <si>
    <t>None ship standard, up to 8 SFF</t>
  </si>
  <si>
    <t>HP ProLiant DL360 Gen8</t>
  </si>
  <si>
    <t>HP Smart Array P420i/ZM (RAID 0/1/1+0)</t>
  </si>
  <si>
    <t>None included, (Optional: DVD-ROM, DVD-RW)</t>
  </si>
  <si>
    <t>HP FlexLOM 1Gb 4-port 331FLR Ethernet Adapter</t>
  </si>
  <si>
    <t>2xHP 460W CS Platinum Plus Hot Plug Redundant Power Supplies</t>
  </si>
  <si>
    <t>6 Hot Plug Redundant Fans</t>
  </si>
  <si>
    <t xml:space="preserve">iLO Management Engine Standard </t>
  </si>
  <si>
    <t>HP Smart Array P420i/1GB with FBWC (RAID 0/1/1+0/5/5+0)</t>
  </si>
  <si>
    <t>8 Hot Plug Redundant Fans</t>
  </si>
  <si>
    <t>One HP Ethernet 1Gb 4-port 331FLR Adapter</t>
  </si>
  <si>
    <t>2 x HP 460W CS Platinum Plus Hot Plug Redundant Power Supply</t>
  </si>
  <si>
    <t>(4) (N+1 redundancy standard)</t>
  </si>
  <si>
    <t>HP Smart Array P420i/with 512MB FBWC (RAID 0/1/1+0/5/5+0)</t>
  </si>
  <si>
    <t>(6) (N+1 redundancy standard)</t>
  </si>
  <si>
    <t>2 x HP 750W CS Platinum Plus Hot Plug Redundant Power Supply</t>
  </si>
  <si>
    <t>HP ProLiant BL460c Gen8 E5-2640 2.50GHz 6-core 2P 48GB-R P220i SFF US Server/S-Buy</t>
  </si>
  <si>
    <t>HP BL460c Gen8 E5 2640 2P 48GB Svr/S-Buy</t>
  </si>
  <si>
    <t>HP ProLiant BL460c Gen8</t>
  </si>
  <si>
    <t>(2) Intel® Xeon® E5-2640 (2.50GHz/6-core/15MB/95W)</t>
  </si>
  <si>
    <t>48GB (6x 8GB) PC3L-10600R (DDR3-1333) Registered DIMMs at 1.35V)</t>
  </si>
  <si>
    <t>None included, supports up to two SFF SAS or SATA hot plug hard disk drives</t>
  </si>
  <si>
    <t>HP Smart Array P220i Controller with 512MB FBWC RAID 0,1</t>
  </si>
  <si>
    <t xml:space="preserve">HP FlexFabric 10Gb 2-port 554FLB FlexLOM </t>
  </si>
  <si>
    <t>2 standard - Slot1supports Type A mezzanine Cards. Slot 2 supports Type A and Type B mezzanine cards.</t>
  </si>
  <si>
    <t>Half-height server blade</t>
  </si>
  <si>
    <t>HP BL460c Gen8 E5 2650 2P 64GB Svr/S-Buy</t>
  </si>
  <si>
    <t>HP ProLiant BL460c Gen8 E5-2650 2.0GHz 8-core 2P 64GB-R P220i SFF US Server/S-Buy</t>
  </si>
  <si>
    <t>(2) Intel® Xeon® E5-2650 (2.0GHz/8-core/20MB/95W), 64GB</t>
  </si>
  <si>
    <t>HP BL460c Gen8 E5 2620 2P 32GB Svr/S-Buy</t>
  </si>
  <si>
    <t>(2) Intel® Xeon® E5-2620 (2.0GHz/6-core/15MB/95W)</t>
  </si>
  <si>
    <t>32GB (4x 8GB) PC3L-10600R (DDR3-1333) Registered DIMMs at 1.35V)</t>
  </si>
  <si>
    <t>keyboard/mouse</t>
  </si>
  <si>
    <t>0, up to 25 SFF</t>
  </si>
  <si>
    <t xml:space="preserve">HP ProLiant BL465c Gen8 Server Blade </t>
  </si>
  <si>
    <t>One (1) HP FlexFabric 10Gb 2-port 554FLB FlexibleLOM</t>
  </si>
  <si>
    <t>HP iLO Management Engine (standard)</t>
  </si>
  <si>
    <t>Up to eight (8) half-height blades supported in the HP BladeSystem c3000 Enclosure</t>
  </si>
  <si>
    <t>Up to sixteen (16) half-height blades supported in HP BladeSystem c7000 Enclosure</t>
  </si>
  <si>
    <t>B320i/512MB FBWC</t>
  </si>
  <si>
    <t>HP ProLiant DL360e Gen8</t>
  </si>
  <si>
    <t>HP Ethernet 1Gb 4-port 366i Adapter</t>
  </si>
  <si>
    <t>4 Hot-Plug Non-redundant Fans</t>
  </si>
  <si>
    <t>Rack (1U); 1U SFF BB Gen8 Rail Kit</t>
  </si>
  <si>
    <t>HP ProLiant DL380e Gen8</t>
  </si>
  <si>
    <t>HP ProLiant DL380p Gen8</t>
  </si>
  <si>
    <t>Optional: DVD-ROM, DVD-RW</t>
  </si>
  <si>
    <t>6 Hot-Plug Redundant Fans</t>
  </si>
  <si>
    <t>none included, up to 25 SFF</t>
  </si>
  <si>
    <t>655708-S21</t>
  </si>
  <si>
    <t>655710-S21</t>
  </si>
  <si>
    <t>HP 1TB 6G SATA 7.2k SFF SC MDL HDD/S-Buy</t>
  </si>
  <si>
    <t>652564-S21</t>
  </si>
  <si>
    <t>HP 300GB 6G SAS 10K SFF SC ENT HDD/S-Buy</t>
  </si>
  <si>
    <t>652583-S21</t>
  </si>
  <si>
    <t>652605-S21</t>
  </si>
  <si>
    <t>HP 146GB 6G SAS 15K SFF SC ENT HDD/S-Buy</t>
  </si>
  <si>
    <t>652611-S21</t>
  </si>
  <si>
    <t>HP 300GB 6G SAS 15K SFF SC ENT HDD/S-Buy</t>
  </si>
  <si>
    <t>(same product as 655708-B21)</t>
  </si>
  <si>
    <t>(same product as 655710-B21)</t>
  </si>
  <si>
    <t>(same product as 652564-B21)</t>
  </si>
  <si>
    <t>(same product as 652583-B21)</t>
  </si>
  <si>
    <t>(same product as 652605-B21)</t>
  </si>
  <si>
    <t>(same product as 652611-B21)</t>
  </si>
  <si>
    <t>647871-S21</t>
  </si>
  <si>
    <t>647877-S21</t>
  </si>
  <si>
    <t>647883-S21</t>
  </si>
  <si>
    <t xml:space="preserve">HP 4GB 1Rx4 PC3L-10600R-9 Kit/S-Buy     </t>
  </si>
  <si>
    <t xml:space="preserve">HP 8GB 2Rx4 PC3L-10600R-9 Kit/S-Buy     </t>
  </si>
  <si>
    <t xml:space="preserve">HP 16GB 2Rx4 PC3L-10600R-9 Kit/S-Buy    </t>
  </si>
  <si>
    <t>(same product as sku 647871-B21)</t>
  </si>
  <si>
    <t>(same product as sku 647877-B21)</t>
  </si>
  <si>
    <t>(same product as sku (647883-B21)</t>
  </si>
  <si>
    <t>0, up to 8 LFF</t>
  </si>
  <si>
    <t>P420i/512MB FBWC</t>
  </si>
  <si>
    <t>none included, up to 8 LFF</t>
  </si>
  <si>
    <t>652589-S21</t>
  </si>
  <si>
    <t xml:space="preserve">HP 900GB 6G SAS 10K SFF SC ENT HDD/S-Buy </t>
  </si>
  <si>
    <t>(same product as 652589-B21)</t>
  </si>
  <si>
    <t>HP ProLiant DL385p Gen8</t>
  </si>
  <si>
    <t xml:space="preserve">8GB (1x8GB) PC3-10600R (DDR3-1333) Registered DIMMS </t>
  </si>
  <si>
    <t>HP Ethernet 1Gb 4-port 331FLR Adapter</t>
  </si>
  <si>
    <t xml:space="preserve">Rack (2U), HP Ball Bearing Rail Kit /Cable Management Arm standard </t>
  </si>
  <si>
    <t xml:space="preserve">16GB (2x8GB) PC3-10600R (DDR3-1333) Registered DIMMS </t>
  </si>
  <si>
    <t>HP Smart Array P420i/1GB FBWC (RAID 0/1/1+0/5/5+0)</t>
  </si>
  <si>
    <t>Increase deployment speeds by 12X</t>
  </si>
  <si>
    <t>Reduce unplanned downtime by 83%</t>
  </si>
  <si>
    <t>Raise server to Admin ratio 40%</t>
  </si>
  <si>
    <t>Smart Buy Registered (R-DIMM) Memory Compatible with AMD-based Gen8 Servers</t>
  </si>
  <si>
    <t>Smart Buy HDD Options - G7 Servers</t>
  </si>
  <si>
    <t>iLO Management Engine Standard; Insight Control license</t>
  </si>
  <si>
    <t>Rebates though October 31</t>
  </si>
  <si>
    <t>Price:</t>
  </si>
  <si>
    <t>0, up to 5 SFF</t>
  </si>
  <si>
    <t>2x1200</t>
  </si>
  <si>
    <t>none included, up to 5 SFF; includes 3 SFF drive blanks</t>
  </si>
  <si>
    <t>Optional USB DVD-RW/ROM Optical Drive</t>
  </si>
  <si>
    <t>(2) HP 1200W CS Platinum Plus Hot Plug Power Supply (94% Efficient)</t>
  </si>
  <si>
    <t>BD752A</t>
  </si>
  <si>
    <t xml:space="preserve">VMw vSphere Std 1P 1yr SW/S-Buy         </t>
  </si>
  <si>
    <t>BD753A</t>
  </si>
  <si>
    <t xml:space="preserve">VMw vSphere Ent 1P 1yr SW/S-Buy         </t>
  </si>
  <si>
    <t>BD754A</t>
  </si>
  <si>
    <t xml:space="preserve">VMw vSphere EntPlus 1P 1yr SW/S-Buy     </t>
  </si>
  <si>
    <t>BD755A</t>
  </si>
  <si>
    <t xml:space="preserve">VMw vCntr Srv Std 1yr SW/S-Buy          </t>
  </si>
  <si>
    <t>Smart Buy VMware vSphere 5 Standard 1P 1 year 24x7 support, Physical License</t>
  </si>
  <si>
    <t>Smart Buy VMware vSphere 5 Enterprise 1P 1 year 24x7 support, Physical License</t>
  </si>
  <si>
    <t>Smart Buy VMware vSphere 5 Enterprise + 1P 1 year 24x7 support, Physical License</t>
  </si>
  <si>
    <t>Smart Buy VMware vCenter Server Standard 1 year 24x7 support, Physical License</t>
  </si>
  <si>
    <t>HP ML350e Gen8 Server Tower</t>
  </si>
  <si>
    <t>None ship standard, up to 4 LFF</t>
  </si>
  <si>
    <t>HP Ethernet 1Gb 2-port 361i Adapter</t>
  </si>
  <si>
    <t>2 Non-Hot Plug, Non Redundant Fans</t>
  </si>
  <si>
    <t>Server Warranty includes 3-Year Parts, 1-Year Labor, 1-Year Onsite support with next business day response</t>
  </si>
  <si>
    <t>USB Keyboard &amp; Mouse</t>
  </si>
  <si>
    <t>HP Dynamic Smart Array B120i/512MB FBWC SATA Controller (RAID 0,1, 5, 10)</t>
  </si>
  <si>
    <t>Not available</t>
  </si>
  <si>
    <t>647895-S21</t>
  </si>
  <si>
    <t xml:space="preserve">HP S-BUY 4GB 1Rx4 PC3-12800R-11 Kit </t>
  </si>
  <si>
    <t>647899-S21</t>
  </si>
  <si>
    <t xml:space="preserve">HP S-BUY 8GB 1Rx4 PC3-12800R-11 Kit </t>
  </si>
  <si>
    <t>672631-S21</t>
  </si>
  <si>
    <t xml:space="preserve">HP S-BUY 16GB 2Rx4 PC3-12800R-11 Kit </t>
  </si>
  <si>
    <t>(same product as sku 647895-B21)</t>
  </si>
  <si>
    <t>(same product as sku 647899-B21)</t>
  </si>
  <si>
    <t>(same product as sku 672631-B21)</t>
  </si>
  <si>
    <t>687520-S01</t>
  </si>
  <si>
    <t>687519-S01</t>
  </si>
  <si>
    <t>HP DL320eGen8 E3-1240v2 HP US Svr/S-Buy</t>
  </si>
  <si>
    <t xml:space="preserve">HP DL320eGen8 E3-1220v2 HP US Svr/S-buy </t>
  </si>
  <si>
    <t>HP ProLiant DL320e Gen8 E3-1220v2 3.1GHz 4-core 1P 4GB-U Non-hot Plug 4 LFF 350W PS US Server/S-Buy</t>
  </si>
  <si>
    <t>HP ProLiant DL320e Gen8 Server</t>
  </si>
  <si>
    <t>(1) Intel® Xeon® E3-1220v2 (3.1GHz/4-core/8MB/69W, HT)</t>
  </si>
  <si>
    <t>1x1TB SATA, up to 4 LFF</t>
  </si>
  <si>
    <t>1x350W</t>
  </si>
  <si>
    <t>B120i</t>
  </si>
  <si>
    <t>8GB (2x4)  UDIMM</t>
  </si>
  <si>
    <t>None Included</t>
  </si>
  <si>
    <t>Intel® Xeon® E3-1240v2 (3.4GHz/4-core/8MB/69W, HT)</t>
  </si>
  <si>
    <t>8GB (2 x 4GB) Unbuffered DIMMs PC3-12800E (1600MHz)</t>
  </si>
  <si>
    <t>HP Dynamic Smart Array B120i Controller</t>
  </si>
  <si>
    <t>HP Ethernet 1Gb 2-port 330i Adapter</t>
  </si>
  <si>
    <t>350 Watts Non-Hot Plug, Non redundant Power Supply</t>
  </si>
  <si>
    <t>4 fan modules ship standard, non-redundant</t>
  </si>
  <si>
    <t>1U, HP Friction Rail Kit</t>
  </si>
  <si>
    <t>Server Warranty includes 1-Year Parts, 1-Year Labor, 1-Year Onsite support with next business day response.</t>
  </si>
  <si>
    <t>HP ProLiant DL320e Gen8 E3-1240v2 3.4GHz 4-core 1P 8GB-U Hot Plug SATA 4 LFF 350W PS US Server/S-Buy</t>
  </si>
  <si>
    <t>4GB(1x4) UDIMM</t>
  </si>
  <si>
    <t xml:space="preserve">1x350W </t>
  </si>
  <si>
    <t xml:space="preserve">(1) Intel® Xeon® E3-1220v2 (3.1GHz/4-core/8MB/69W, HT) Processor </t>
  </si>
  <si>
    <t>4GB (1 x 4GB) PC3-12800E DDR3 UDIMM</t>
  </si>
  <si>
    <t>HP Half-Height SATA DVD-RW</t>
  </si>
  <si>
    <t>HP 350W Multi-Output Power Supply</t>
  </si>
  <si>
    <t>One (1) Non-redundant system fan ships standard, One (1) Non-redundant PCIe fan ships standard</t>
  </si>
  <si>
    <t>Server Warranty includes 1-Year Parts, 1-Year Labor, 1-Year Onsite support with next business day response</t>
  </si>
  <si>
    <t>4GB (1 x 4GB) Unbuffered DIMMs PC3-12800E (1600MHz)</t>
  </si>
  <si>
    <t>(1) HP 1TB 6G SATA 7.2K rpm LFF (3.5-inch) Midline Hard Drive</t>
  </si>
  <si>
    <t>658071-S21</t>
  </si>
  <si>
    <t>657750-S21</t>
  </si>
  <si>
    <t xml:space="preserve">HP 1TB 6G SATA 7.2K LFF SC MDL HDD/S-Buy </t>
  </si>
  <si>
    <t>(same product as 658071-B21)</t>
  </si>
  <si>
    <t>(same product as 657750-B21)</t>
  </si>
  <si>
    <t>None Included, up to 4 LFF</t>
  </si>
  <si>
    <t>None ships standard, up to 4 LFF</t>
  </si>
  <si>
    <t xml:space="preserve">HP DL320eGen8 E3-1240v2 HP US Svr/S-Buy </t>
  </si>
  <si>
    <t>DL320e Gen8 - Intel Processor Servers</t>
  </si>
  <si>
    <t>HP c7000 2xVC-10D 6P10F 16xIC Encl/S-Buy</t>
  </si>
  <si>
    <t xml:space="preserve">P220i/512MB FBWC                           </t>
  </si>
  <si>
    <t>DL360e Gen8</t>
  </si>
  <si>
    <t>None included; up to 4 LFF</t>
  </si>
  <si>
    <t>HP iLO Management Engine</t>
  </si>
  <si>
    <t>2 standard(1-FH/HL, 1-LP)</t>
  </si>
  <si>
    <t>DL380e Gen8</t>
  </si>
  <si>
    <t>None included; up to 8 LFF</t>
  </si>
  <si>
    <t>4 standard (1-FL/FH, 2-HL/FH, 1-LP)</t>
  </si>
  <si>
    <t>710724-S01</t>
  </si>
  <si>
    <t>710725-S01</t>
  </si>
  <si>
    <t xml:space="preserve">HP DL385p Gen8 6348 25-SFF US Svr/S-Buy </t>
  </si>
  <si>
    <t>HP ProLiant DL385p Gen8 6348 2.8GHz 12-core 1P 8GB-R P420i/1GB FBWC 25 SFF 750W RPS US Server/S-Buy</t>
  </si>
  <si>
    <t>AMD Opteron™ 6348 (2.8GHz/12-core/16MB/115W TDP) Processor</t>
  </si>
  <si>
    <t>None included, up to 25 SFF</t>
  </si>
  <si>
    <t xml:space="preserve">2x 750W Common Slot Platinum Hot Plug Power Supply </t>
  </si>
  <si>
    <t xml:space="preserve">HP ProLiant DL385p Gen8 6376 2.3GHz 16-core 2P 16GB-R P420i/1GB FBWC 8 SFF 750W RPS US Server/S-Buy </t>
  </si>
  <si>
    <t xml:space="preserve">HP DL385p Gen8 6376 8-SFF US Svr/S-Buy </t>
  </si>
  <si>
    <t>(2) AMD Opteron™ 6376 (2.3GHz/16-core/16MB/115W TDP) Processor</t>
  </si>
  <si>
    <t>HP 12.7mm Slim SATA DVD-RW JackBlack Optical Drive</t>
  </si>
  <si>
    <t>P420i/1GB FBWC</t>
  </si>
  <si>
    <t>704163-S01</t>
  </si>
  <si>
    <t xml:space="preserve">HP DL585 G7 6320 4P 64GB Svr/S-Buy </t>
  </si>
  <si>
    <t xml:space="preserve">HP ProLiant DL585 G7 6320 2.8GHz 8-core 4P 64GB-R P410i/512 FBWC 1200W RPS Server/S-Buy </t>
  </si>
  <si>
    <t>(4) AMD Opteron™ 6320 (2.8GHz/8-core/16MB/115W)</t>
  </si>
  <si>
    <t>HP Ethernet 1Gb 4-port 331i-SPI Adapter</t>
  </si>
  <si>
    <t>iLO 3 (embedded); includes Insight Control Single Server License</t>
  </si>
  <si>
    <t>709114-S01</t>
  </si>
  <si>
    <t>709113-S01</t>
  </si>
  <si>
    <t xml:space="preserve">HP BL465c Gen8 6320 2P 64G Svr/S-Buy </t>
  </si>
  <si>
    <t>HP ProLiant BL465c Gen8 6320 2.8GHz 8-core 2P 64GB-R P220i Server/S-Buy</t>
  </si>
  <si>
    <t>(2) AMD Opteron™ 6320 (2.8GHz/8-core/16MB/115W) Processor</t>
  </si>
  <si>
    <t xml:space="preserve">HP BL465c Gen8 6378 2P 64G Svr/S-Buy </t>
  </si>
  <si>
    <t>HP ProLiant BL465c Gen8 6378 2.4GHz 16-core 2P 64GB-R P220i Server/S-Buy</t>
  </si>
  <si>
    <t>(2) AMD Opteron™ 6378 (2.4GHz 16-core/16MB/115W) Processor</t>
  </si>
  <si>
    <t>704941-001</t>
  </si>
  <si>
    <t xml:space="preserve">HP Micro G7 N54L NHP 250GB US Svr </t>
  </si>
  <si>
    <t xml:space="preserve">HP ProLiant G7 N54L 2.2GHz 2-core 1P 2GB-U Non-hot Plug SATA 250GB 150W PS US MicroServer </t>
  </si>
  <si>
    <t>(1) AMD Turion™ II Neo N54L processor (2.2 GHz, 15W, 2MB)</t>
  </si>
  <si>
    <t xml:space="preserve">HP 500GB 6G SATA 7.2 LFF SC MDL HDD/S-Buy </t>
  </si>
  <si>
    <t>HP 500GB 6G SATA 7.2k 2.5in SC MDL HDD/S-Buy</t>
  </si>
  <si>
    <t>HP DL320eGen8 E3-1220v2 NHP US Svr/S-buy</t>
  </si>
  <si>
    <t>DL385p Gen8- AMD Processor Servers</t>
  </si>
  <si>
    <t>BL465c Gen8 - AMD Processor Servers</t>
  </si>
  <si>
    <t>CPU</t>
  </si>
  <si>
    <t>Monthly lease pmt*</t>
  </si>
  <si>
    <t xml:space="preserve">B120i/ZM, k/m                        </t>
  </si>
  <si>
    <t xml:space="preserve">B120i                                    </t>
  </si>
  <si>
    <t xml:space="preserve">B320i/ZM                                </t>
  </si>
  <si>
    <t xml:space="preserve">P220i/512MB FBWC                          </t>
  </si>
  <si>
    <t>HP ProLiant DL560 Gen8</t>
  </si>
  <si>
    <t>U8A02E</t>
  </si>
  <si>
    <t>U8A03E</t>
  </si>
  <si>
    <t>U8A04E</t>
  </si>
  <si>
    <t>HP Dynamic Smart Array B320i Controller; Includes SAS License Key</t>
  </si>
  <si>
    <t>HP Dynamic Smart Array B320i/512MB FBWC Controller; Includes SAS License Key</t>
  </si>
  <si>
    <t>HP Dynamic Smart Array B320i/ZM Controller; Includes SAS License Key</t>
  </si>
  <si>
    <t>C6N27S</t>
  </si>
  <si>
    <t xml:space="preserve">HP Insight Control Lic/S-Buy            </t>
  </si>
  <si>
    <t>C6N28ASE</t>
  </si>
  <si>
    <t xml:space="preserve">HP Insight Control E-LTU/S-Buy          </t>
  </si>
  <si>
    <t>S-Buy Insight Control , no media, 1-svr license, 1 yr 24x7 tech support and updates; electronic license</t>
  </si>
  <si>
    <t>714683-S21</t>
  </si>
  <si>
    <t>714684-S21</t>
  </si>
  <si>
    <t xml:space="preserve">HP c7000 2xVCFF 6P10F 16xIC Encl/S-Buy  </t>
  </si>
  <si>
    <t>HP BLc7000 Platinum Enclosure with 2 Onboard Administrators, 2xVirtual Connect Flex10/10D, 6xAC Power Supplies, 10xFans, 16xIC Lic</t>
  </si>
  <si>
    <t>HP BLc7000 Platinum Enclosure with 2 Onboard Administrators, 2xVirtual Connect Flex Fabric, 6xAC Power Supplies, 10xFans, 16xIC Lic</t>
  </si>
  <si>
    <t xml:space="preserve">HP BLc7000 Platinum Encl/S-Buy with 2 OA 6 AC Pwr Sppl 10 Fans ROHS 16 IC Lic 2 VC Flex-10/10D </t>
  </si>
  <si>
    <t xml:space="preserve">HP c7000 6PS 10Fan IC2xVC-10D Encl/S-Buy </t>
  </si>
  <si>
    <t>HP BladeSystem c7000 Platinum Enclosure 6 Power Platinum Supplies and 10 Fans.</t>
  </si>
  <si>
    <t>16 Half Height or 8 Full Height blades supported. ProLiant, Storage and Integrity blades supported</t>
  </si>
  <si>
    <t>Two redundant Virtual Connect Flex-10/10D Interconnects included. Provides sixteen 10Gbit downlinks to the server blades as well as ten 10Gbit  ethernet uplinks.  Support for up to 6 additional Virtual Connect, Ethernet, Fibre Channel, IB or SAS Interconnects</t>
  </si>
  <si>
    <t xml:space="preserve">Two redundant On Board Administrator modules included. </t>
  </si>
  <si>
    <t>Software:</t>
  </si>
  <si>
    <t>16 Insight Management Software Control Licenses</t>
  </si>
  <si>
    <t xml:space="preserve">HPc7000 6PS 10Fan IC 2xVCFF Encl/S-Buy </t>
  </si>
  <si>
    <t>Two redundant Virtual Connect FlexFabric  Interconnects included. Provides sixteen 10Gbit downlinks to the server blades as well as 8 10Gbit Uplink ports (4 uplink ports configurable as either 10Gb Ethernet or Fibre Channel connections to external LAN or SAN switches plus 4 uplink ports configurable Ethernet connected to external LAN switches) and 2 10Gbit crosslinks.  Support for up to 6 additional Virtual Connect, Ethernet, Fibre Channel, IB or SAS Interconnects</t>
  </si>
  <si>
    <t>16 Insight Control Management Software Licenses</t>
  </si>
  <si>
    <t>8 Hot-Plug Redundant Fans</t>
  </si>
  <si>
    <r>
      <t xml:space="preserve">P420i/1GB FBWC                                </t>
    </r>
    <r>
      <rPr>
        <b/>
        <i/>
        <sz val="14"/>
        <color rgb="FF0070C0"/>
        <rFont val="HP Simplified"/>
        <family val="2"/>
      </rPr>
      <t xml:space="preserve"> </t>
    </r>
  </si>
  <si>
    <r>
      <t>64GB (8x8GB)</t>
    </r>
    <r>
      <rPr>
        <b/>
        <sz val="10"/>
        <color rgb="FF006600"/>
        <rFont val="HP Simplified"/>
        <family val="2"/>
      </rPr>
      <t>of</t>
    </r>
    <r>
      <rPr>
        <sz val="10"/>
        <color rgb="FF000000"/>
        <rFont val="HP Simplified"/>
        <family val="2"/>
      </rPr>
      <t xml:space="preserve"> PC3-10600 (DDR3-1333)</t>
    </r>
  </si>
  <si>
    <t>HP Half-Height SATA DVD-RW Optical JB Drive</t>
  </si>
  <si>
    <t>HP Half-Height SATA DVD RW Optical Drive</t>
  </si>
  <si>
    <t xml:space="preserve">B120i/512MB FBWC, k/m                 </t>
  </si>
  <si>
    <t xml:space="preserve">P420i/512MB FBWC, k/m                 </t>
  </si>
  <si>
    <t xml:space="preserve">B120i                                          </t>
  </si>
  <si>
    <t xml:space="preserve">B320i                                          </t>
  </si>
  <si>
    <t xml:space="preserve">P420i/ZM                                       </t>
  </si>
  <si>
    <t xml:space="preserve">B320i/512MB FBWC              </t>
  </si>
  <si>
    <t xml:space="preserve">P420i/ZM                                      </t>
  </si>
  <si>
    <t xml:space="preserve">P220i/512MB FBWC                   </t>
  </si>
  <si>
    <t xml:space="preserve">HP BLc7000 Platinum Encl/S-Buy with 2 OA 6 AC Pwr Sppl 10 Fans ROHS 16 IC Lic 2 VC FlexFabric </t>
  </si>
  <si>
    <t>HP ProLiant BL460c Gen8 E5-2620 2.0GHz 6-core 2P 32GB-R P220i SFF US Server/S-Buy</t>
  </si>
  <si>
    <t xml:space="preserve">HP ML310eGen8v2 E3-1220v3 NHP US /S-Buy </t>
  </si>
  <si>
    <t xml:space="preserve">HP ML310eGen8v2 E3-1220v3 US /S-Buy </t>
  </si>
  <si>
    <t>1x500GB  6G SATA</t>
  </si>
  <si>
    <t xml:space="preserve">HP ProLiant ML310e Gen8 v2 E3-1220v3 3.1GHz 4-core 1P 4GB NHP 4 LFF 350W PS US Server/S-Buy </t>
  </si>
  <si>
    <t>HP ML310e Gen8v2 Server</t>
  </si>
  <si>
    <t>(1) Intel® Xeon® E3-1220v3 (3.1GHz/4-core/8MB/80W)</t>
  </si>
  <si>
    <t>HP Ethernet 1Gb 2-port 332i Adapter</t>
  </si>
  <si>
    <t>4GB (1 x 4GB) PC3-10600E DDR3 UDIMM</t>
  </si>
  <si>
    <t>724977-S01</t>
  </si>
  <si>
    <t>724978-S01</t>
  </si>
  <si>
    <t>HP ML310eGen8v2 E3-1220v3 US Sv /S-Buy</t>
  </si>
  <si>
    <t>HP ProLiant ML310e Gen8 v2 E3-1220v3 3.1GHz 4-core 1P 4GB Hot Plug 4 LFF 350W PS US Server/S-Buy</t>
  </si>
  <si>
    <t>1x500GB SATA LFF</t>
  </si>
  <si>
    <t>712317-001</t>
  </si>
  <si>
    <t xml:space="preserve">HP Micro Gen8 G1610T Entry NHP US Svr   </t>
  </si>
  <si>
    <t>712318-001</t>
  </si>
  <si>
    <t xml:space="preserve">HP Micro Gen8 G2020T Base NHP US Svr    </t>
  </si>
  <si>
    <t>B120i controller</t>
  </si>
  <si>
    <t xml:space="preserve">HP MicroSvr Gen8 G1610T Entry NHP US Svr </t>
  </si>
  <si>
    <t>HP ProLiant MicroServer Gen8 G1610T 2.3GHz 2-core 1P 2GB-U B120i Non-hot Plug SATA 150W PS US Server</t>
  </si>
  <si>
    <t xml:space="preserve">(1) Intel® Celeron® G1610T (2.3GHz/2-core/2MB/35W) Processor </t>
  </si>
  <si>
    <t>2MB (1 x 2MB) L3 cache</t>
  </si>
  <si>
    <t>2GB (1 x 2GB) PC3-12800E DDR3 UDIMM</t>
  </si>
  <si>
    <t>4 LFF NHP SATA HDD cage; includes 4 LFF hard drive carriers</t>
  </si>
  <si>
    <t>Fans</t>
  </si>
  <si>
    <t>One (1) Non-redundant system fan ships standard</t>
  </si>
  <si>
    <t>Management</t>
  </si>
  <si>
    <t xml:space="preserve">HP MicroSvr Gen8 G2020T Base NHP US Svr </t>
  </si>
  <si>
    <t>HP ProLiant MicroServer Gen8 G2020T 2.5GHz 2-core 1P 2GB-U B120i Non-hot Plug SATA 150W PS US Server</t>
  </si>
  <si>
    <t xml:space="preserve">(1) Intel® Pentium® G2020T (2.5GHz/2-core/3MB/35W) Processor </t>
  </si>
  <si>
    <t>PCI Express Slots</t>
  </si>
  <si>
    <t>1 standard (1-Low Profile) PCIe 2.0</t>
  </si>
  <si>
    <t>Server Warranty includes 1-Year Parts, 0-Year Labor, 0-Year Onsite support with next business day response</t>
  </si>
  <si>
    <t>PCI Slots</t>
  </si>
  <si>
    <t>2U; 2U SFF Gen8 BB Rail Kit with cable management arm</t>
  </si>
  <si>
    <t>ML310e Gen8 v2- Intel Processor Servers</t>
  </si>
  <si>
    <t>736661-S01</t>
  </si>
  <si>
    <t xml:space="preserve">HP ML310e Gen8v2 E3-1230v3 LFF US Svr/S-Buy </t>
  </si>
  <si>
    <t>DL320e Gen8 v2 - Intel Processor Servers</t>
  </si>
  <si>
    <t>736663-S01</t>
  </si>
  <si>
    <t xml:space="preserve">HP DL320e Gen8v2 E3-1220v3 LFF US Svr/S-Buy </t>
  </si>
  <si>
    <t>None Included, up to 2 LFF</t>
  </si>
  <si>
    <t>1x300W</t>
  </si>
  <si>
    <t xml:space="preserve">HP ProLiant ML310e Gen8 v2 E3-1230v3 3.3GHz 4-core 8GB-U 4 LFF 350W PS US Server/S-Buy </t>
  </si>
  <si>
    <t>ML310e Gen8v2</t>
  </si>
  <si>
    <t>Intel® Xeon® E3-1230v3 (3.3GHz/4-core/8MB/80W, HT)</t>
  </si>
  <si>
    <t xml:space="preserve">HP Ethernet 1Gb 2-port NC332i Adapter </t>
  </si>
  <si>
    <t>DL320e Gen8 v2</t>
  </si>
  <si>
    <t>Intel® Xeon® E3-1220v3 (3.1GHz/4-core/8MB/80W)</t>
  </si>
  <si>
    <t>None ships standard; up to 2LFF</t>
  </si>
  <si>
    <t>300 Watts Non-Hot Plug, Non redundant Power Supply</t>
  </si>
  <si>
    <t>2 front fan assemblies and 1 center fan assembly ship standard, non-redundant</t>
  </si>
  <si>
    <t>1 PCIe3 x16 and 1 PCIe3 x8</t>
  </si>
  <si>
    <t>1U</t>
  </si>
  <si>
    <t>No rail kits are included with the server. They must be ordered separately.</t>
  </si>
  <si>
    <t xml:space="preserve">HP DL320e Gen8 v2 E3-1220v3 LFF US Svr/S-Buy </t>
  </si>
  <si>
    <t>HP ProLiant DL320e Gen8 v2 E3-1220v3 3.1GHz 4-core 1P 4GB-U Hot Plug SATA 2 LFF 300W PS US Server/S-Buy</t>
  </si>
  <si>
    <t>658079-S21</t>
  </si>
  <si>
    <t xml:space="preserve">HP 2TB 6G SATA 7.2k 3.5in SC HDD/S-Buy </t>
  </si>
  <si>
    <t>(same product as 658079-B21)</t>
  </si>
  <si>
    <t>EH969SB</t>
  </si>
  <si>
    <t>EH970SB</t>
  </si>
  <si>
    <t>(1) C0H18A HP StoreEver 1/8 G2 LTO-6 SAS  Autoloader Bundle/Railkit</t>
  </si>
  <si>
    <t>U0QN1E</t>
  </si>
  <si>
    <t>U0QN2E</t>
  </si>
  <si>
    <t>U0QN9E</t>
  </si>
  <si>
    <t>U0QP0E</t>
  </si>
  <si>
    <t>U0QP1E</t>
  </si>
  <si>
    <t>U0QP2E</t>
  </si>
  <si>
    <t>U0QP5E</t>
  </si>
  <si>
    <t>U0QP6E</t>
  </si>
  <si>
    <t>U0QP7E</t>
  </si>
  <si>
    <t>U0QP8E</t>
  </si>
  <si>
    <t>U0QP9E</t>
  </si>
  <si>
    <t>U0QQ0E</t>
  </si>
  <si>
    <t>HP DL360p Gen8 Server</t>
  </si>
  <si>
    <t>(2) Intel® Xeon® E5-2670 (2.6GHz/8-core/20MB/115W) Processors</t>
  </si>
  <si>
    <t>Server Management</t>
  </si>
  <si>
    <t xml:space="preserve">HP ProLiant BL460c Gen8 E5-2670 2.6GHz 8-core 2P 128GB-R P220i SFF US Server/S-Buy </t>
  </si>
  <si>
    <t>742688-S01</t>
  </si>
  <si>
    <t>HP BL460c Gen8 E5-2670 2P US Svr/S-Buy</t>
  </si>
  <si>
    <t>128GB (8x 16GB) PC3L-12800R (DDR3-1600) Registered DIMMs at 1.5V)</t>
  </si>
  <si>
    <t>Server Management:</t>
  </si>
  <si>
    <t>Ports:</t>
  </si>
  <si>
    <t xml:space="preserve">HP ML10 E3-1220v2 2GB US Svr/ S-Buy     </t>
  </si>
  <si>
    <t>B110i controller</t>
  </si>
  <si>
    <t>None Included, up to 2 NHP LFF</t>
  </si>
  <si>
    <t>B110i SATA RAID Controller</t>
  </si>
  <si>
    <t>up to 2 LFF NHP SATA HDD</t>
  </si>
  <si>
    <t>4 PCI-E slots:  1 PCIe x 16 FH/FL (x8 signal), 2 PCIE x 8 FH/FL (x4 signal), 1PCIE x 1 FH/HL</t>
  </si>
  <si>
    <t xml:space="preserve">HP ProLiant ML10 E3-1220v2 3.1GHz 4-core 1P 2GB-U B110i 300W PS Entry Server/S-Buy </t>
  </si>
  <si>
    <t xml:space="preserve">HP ML10 E3-1220v2 2GB US Svr/ S-Buy </t>
  </si>
  <si>
    <t>HP NC112i 1-Port Ethernet Server Adapter (X1)</t>
  </si>
  <si>
    <t xml:space="preserve">300 Watts 80+ Bronze Non-Hot Plug, Non redundant Power Supply </t>
  </si>
  <si>
    <t>None ships standard - Optional HP Half-Height 16x SATA DVD-ROM/DVD-RW</t>
  </si>
  <si>
    <t>HP Integrated Lights-Out Standard (iLO 3)</t>
  </si>
  <si>
    <t>One Non-redundant system fan ships standard; One Non-redundant CPU heatsink fan ships standard</t>
  </si>
  <si>
    <t>StoreEver (Commercial Tape &amp; SW)</t>
  </si>
  <si>
    <t>HP LTO4 1760 SAS Int SmartBuy Tape Drive</t>
  </si>
  <si>
    <t>HP LTO4 1760 SAS Ext SmartBuy Tape Drive</t>
  </si>
  <si>
    <t>HP Ultrium 1760 SCSI Int SmartBuy Drive</t>
  </si>
  <si>
    <t>HP Ultrium 1760 SCSI Ext SmartBuy Drive</t>
  </si>
  <si>
    <t>HP LTO5 Ult 3000 SAS Int Tpe Drive/S-Buy</t>
  </si>
  <si>
    <t>HP LTO5 Ult 3000 SAS Ext Tpe Drive/S-Buy</t>
  </si>
  <si>
    <t xml:space="preserve">HP LTO-6 SAS 6250 Int Tape Drive/S-buy  </t>
  </si>
  <si>
    <t xml:space="preserve">HP LTO-6 SAS 6250 Ext Tape Drive/S-buy </t>
  </si>
  <si>
    <t>AJ940SB</t>
  </si>
  <si>
    <t xml:space="preserve">HP D2600 Disk Enclosure/S-Buy           </t>
  </si>
  <si>
    <t>AJ941SB</t>
  </si>
  <si>
    <t xml:space="preserve">HP D2700 Disk Enclosure/S-Buy           </t>
  </si>
  <si>
    <t>AP860SB</t>
  </si>
  <si>
    <t xml:space="preserve">HP MSA 600GB 6G 15K 3.5in ENT HDD/S-Buy </t>
  </si>
  <si>
    <t>AW555SB</t>
  </si>
  <si>
    <t xml:space="preserve">HP MSA 2TB 6G 7.2K 3.5in MDL HDD/S-Buy  </t>
  </si>
  <si>
    <t>C8R09SB</t>
  </si>
  <si>
    <t xml:space="preserve">HP MSA 2040 SAN Controller/S-Buy        </t>
  </si>
  <si>
    <t>C8R14SB</t>
  </si>
  <si>
    <t xml:space="preserve">HP MSA 2040 SAN DC LFF Storage/S-Buy    </t>
  </si>
  <si>
    <t>C8R15SB</t>
  </si>
  <si>
    <t xml:space="preserve">HP MSA 2040 SAN DC SFF Storage/S-Buy    </t>
  </si>
  <si>
    <t>C8R18SB</t>
  </si>
  <si>
    <t xml:space="preserve">HP MSA 2040 LFF Drive Enclosure/S-Buy   </t>
  </si>
  <si>
    <t>C8R19SB</t>
  </si>
  <si>
    <t xml:space="preserve">HP MSA 200GB 6G SAS 2.5in EM SSD/S-Buy  </t>
  </si>
  <si>
    <t>C8R20SB</t>
  </si>
  <si>
    <t xml:space="preserve">HP MSA 400GB 6G SAS 2.5in EM SSD/S-Buy  </t>
  </si>
  <si>
    <t>C8R21SB</t>
  </si>
  <si>
    <t xml:space="preserve">HP MSA 800GB 6G SAS 2.5in EM SSD/S-Buy  </t>
  </si>
  <si>
    <t>C8R23SB</t>
  </si>
  <si>
    <t xml:space="preserve">HP MSA 2040 8Gb FC SW XCVR 4-Pack/S-Buy </t>
  </si>
  <si>
    <t>C8R24SB</t>
  </si>
  <si>
    <t>HP MSA 2040 16Gb FC SW XCVR 4-Pack/S-Buy</t>
  </si>
  <si>
    <t>C8S58SB</t>
  </si>
  <si>
    <t xml:space="preserve">HP MSA 600GB 6G 10K 2.5in ENT HDD/S-Buy </t>
  </si>
  <si>
    <t>C8S59SB</t>
  </si>
  <si>
    <t xml:space="preserve">HP MSA 900GB 6G 10K 2.5in ENT HDD/S-Buy </t>
  </si>
  <si>
    <t>C8S61SB</t>
  </si>
  <si>
    <t xml:space="preserve">HP MSA 300GB 6G 15K 2.5in ENT HDD/S-Buy </t>
  </si>
  <si>
    <t>C8S62SB</t>
  </si>
  <si>
    <t xml:space="preserve">HP MSA 1TB 6G 7.2K 2.5in MDL HDD/S-Buy  </t>
  </si>
  <si>
    <t>E2D54SB</t>
  </si>
  <si>
    <t xml:space="preserve">HP MSA 146GB 6G 15K 2.5in ENT HDD/S-Buy </t>
  </si>
  <si>
    <t>E2D55SB</t>
  </si>
  <si>
    <t xml:space="preserve">HP MSA 300GB 6G 10K 2.5in ENT HDD/S-Buy </t>
  </si>
  <si>
    <t>QK703SB</t>
  </si>
  <si>
    <t xml:space="preserve">HP MSA 3TB 6G 7.2K 3.5in MDL HDD/S-Buy  </t>
  </si>
  <si>
    <t>StoreFabric (Storage Networking)</t>
  </si>
  <si>
    <t>AJ762SB</t>
  </si>
  <si>
    <t xml:space="preserve">HP 81E 8Gb SP PCI-e FC HBA/S-Buy        </t>
  </si>
  <si>
    <t>AJ763SB</t>
  </si>
  <si>
    <t xml:space="preserve">HP 82E 8Gb Dual-port PCI-e FC HBA/S-Buy </t>
  </si>
  <si>
    <t>AJ764SB</t>
  </si>
  <si>
    <t xml:space="preserve">HP 82Q 8Gb Dual Port PCI-e FC HBA/S-Buy </t>
  </si>
  <si>
    <t>AK344SB</t>
  </si>
  <si>
    <t xml:space="preserve">HP 81Q PCI-e FC HBA/S-Buy               </t>
  </si>
  <si>
    <t>QW971SB</t>
  </si>
  <si>
    <t xml:space="preserve">HP SN1000Q 16Gb 1P FC HBA/S-Buy         </t>
  </si>
  <si>
    <t>QW972SB</t>
  </si>
  <si>
    <t xml:space="preserve">HP SN1000Q 16Gb 2P FC HBA/S-Buy         </t>
  </si>
  <si>
    <t>StoreEasy (NAS, Converged Infrastructure)</t>
  </si>
  <si>
    <t>StoreVirtual (Scale-out SAN Disk &amp; SW; previously P4000)</t>
  </si>
  <si>
    <t>B7E17SB</t>
  </si>
  <si>
    <t xml:space="preserve">HP SV 4330 450GB SAS Strg/S-Buy         </t>
  </si>
  <si>
    <t>B7E18SB</t>
  </si>
  <si>
    <t xml:space="preserve">HP SV 4330 900GB SAS Strg/S-Buy         </t>
  </si>
  <si>
    <t>B7E19SB</t>
  </si>
  <si>
    <t xml:space="preserve">HP SV 4330 1TB MDL SAS Strg/S-Buy       </t>
  </si>
  <si>
    <t>B7E24SB</t>
  </si>
  <si>
    <t xml:space="preserve">HP SV 4530 3TB MDL SAS Strg/S-Buy       </t>
  </si>
  <si>
    <t xml:space="preserve">HP SV 4530 600GB SAS Strg/S-Buy         </t>
  </si>
  <si>
    <t>B7E28SB</t>
  </si>
  <si>
    <t xml:space="preserve">HP SV 4730 900GB SAS Strg/S-Buy         </t>
  </si>
  <si>
    <t>736983-S01</t>
  </si>
  <si>
    <t>736984-S01</t>
  </si>
  <si>
    <t>736985-S01</t>
  </si>
  <si>
    <t>HP ProLiant ML350p Gen8 E5-2609v2 LFF Svr/S-Buy</t>
  </si>
  <si>
    <t>HP ProLiant ML350p Gen8 E5-2620v2 SFF Svr/S-Buy</t>
  </si>
  <si>
    <t>HP ProLiant ML350p Gen8 E5-2640v2 SFF Svr/S-Buy</t>
  </si>
  <si>
    <t>737290-S01</t>
  </si>
  <si>
    <t>HP DL360p Gen8 E5-2609 v2 US Svr/S-Buy</t>
  </si>
  <si>
    <t>737291-S01</t>
  </si>
  <si>
    <t>HP DL360p Gen8 E5-2620 v2 US Svr/S-Buy</t>
  </si>
  <si>
    <t>737292-S01</t>
  </si>
  <si>
    <t>HP DL360p Gen8 E5-2640 v2 2P US Svr/S-Buy</t>
  </si>
  <si>
    <t>737293-S01</t>
  </si>
  <si>
    <t>HP DL360p Gen8 E5-2660 v2 2P US Svr/S-Buy</t>
  </si>
  <si>
    <t>734789-S01</t>
  </si>
  <si>
    <t>HP DL380p Gen8 E5-2609 v2 US Svr/S-Buy</t>
  </si>
  <si>
    <t>734790-S01</t>
  </si>
  <si>
    <t>HP DL380p Gen8 E5-2620 v2 US Svr/S-Buy</t>
  </si>
  <si>
    <t>734791-S01</t>
  </si>
  <si>
    <t>HP DL380p Gen8 E5-2640 v2 2P US Svr/S-Buy</t>
  </si>
  <si>
    <t>734792-S01</t>
  </si>
  <si>
    <t>HP DL380p Gen8 E5-2660 v2 US Svr/S-Buy</t>
  </si>
  <si>
    <t>734793-S01</t>
  </si>
  <si>
    <t>HP DL380p Gen8 E5-2670 v2 2P US Svr/S-Buy</t>
  </si>
  <si>
    <t>734794-S01</t>
  </si>
  <si>
    <t>HP DL380p Gen8 E5-2640 v2 25SFF US Svr/S-Buy</t>
  </si>
  <si>
    <t>741448-S01</t>
  </si>
  <si>
    <t>HP BL460c Gen8 E5-2620v2 2P 32GB Svr/S-Buy</t>
  </si>
  <si>
    <t>741447-S01</t>
  </si>
  <si>
    <t>741446-S01</t>
  </si>
  <si>
    <t>HP BL460c Gen8 E5-2650v2 2P 64GB Svr/S-Buy</t>
  </si>
  <si>
    <t>4GB (1x4) RDIMM</t>
  </si>
  <si>
    <t>P420i/ZM, k/m</t>
  </si>
  <si>
    <t>HP ML350pT08 E5-2609v2 LFF US Svr/S-Buy</t>
  </si>
  <si>
    <t xml:space="preserve">HP ProLiant ML350p Gen8 E5-2609v2 2.5GHz 4-core 1P 4GB-R P420i/ZM 6 LFF 460W PS Server/S-Buy </t>
  </si>
  <si>
    <t>Intel® Xeon® E5-2609 v2 (2.5GHz/4-core/10MB/6.4GT-s QPI/80W)</t>
  </si>
  <si>
    <t>HP 4GB (1x4GB) Single Rank x4 PC3L-12800R (DDR3-1600) Registered CAS-11 Low Voltage</t>
  </si>
  <si>
    <t>HP Smart Array P420i/Zero Memory Controller</t>
  </si>
  <si>
    <t>HP Half-Height SATA DVD-ROM Optical JB Drive</t>
  </si>
  <si>
    <t>3 hot plug, non-redundant fans</t>
  </si>
  <si>
    <t>HP ProLiant ML350p Gen8 E5-2620v2 2.1GHz 6-core 1P 8GB-R P420i/512 FBWC 8 SFF 460W PS Svr/S-Buy</t>
  </si>
  <si>
    <t xml:space="preserve">HP ML350pT08 E5-2620v2 SFF US Svr/S-Buy </t>
  </si>
  <si>
    <t>Intel® Xeon® E5-2620 v2 (2.1GHz/6-core/15MB/7.2GT-s QPI/80W, DDR3-1600, HT, Turbo2- 3/3/3/3/4/5)</t>
  </si>
  <si>
    <t>HP 8GB (1x8GB) Single Rank x4 PC3L-12800R (DDR3-1600) Registered CAS-11 Low Voltage</t>
  </si>
  <si>
    <t xml:space="preserve">HP ML350pT08 E5-2640v2 SFF US Svr/S-Buy </t>
  </si>
  <si>
    <t xml:space="preserve">HP ProLiant ML350p Gen8 E5-2640v2 2.0GHz 8-core 1P 16GB-R P420i/512 8 SFF 460W PS Server/S-Buy </t>
  </si>
  <si>
    <t>Intel® Xeon® E5-2640 v2 (2.0GHz/8-core/20MB/7.2GT-s QPI/95W, DDR3-1600, HT, Turbo2- 3/3/3/3/3/3/4/5)</t>
  </si>
  <si>
    <t>HP 16GB (2x8GB) Single Rank x4 PC3L-12800R (DDR3-1600) Registered CAS-11 Low Voltage</t>
  </si>
  <si>
    <t>(2) HP 460W Common Slot Gold Hot Plug Power Supply Kit</t>
  </si>
  <si>
    <t xml:space="preserve">HP DL360p Gen8 E5-2609v2 US Svr/S-Buy </t>
  </si>
  <si>
    <t xml:space="preserve">HP ProLiant DL360p Gen8 E5-2609v2 2.5GHz 4-core 1P 8GB-R P420i/ZM 460W PS NA Server/S-Buy </t>
  </si>
  <si>
    <t>HP 460W CS Platinum Plus Hot Plug Power Supply</t>
  </si>
  <si>
    <t>Rack (1U); Includes Easy Install Rail Kit</t>
  </si>
  <si>
    <t xml:space="preserve">HP DL360p Gen8 E5-2620v2 US Svr/S-Buy </t>
  </si>
  <si>
    <t>HP ProLiant DL360p Gen8 E5-2620v2 2.1GHz 6-core 1P 16GB-R P420i/512 FBWC 460W RPS NA Server/S-Buy</t>
  </si>
  <si>
    <t>HP Smart Array P420i/512MB FBWC</t>
  </si>
  <si>
    <t>(2) HP 460W CS Platinum Plus Hot Plug Redundant Power Supplies</t>
  </si>
  <si>
    <t xml:space="preserve">HP DL360p Gen8 E5-2640v2 US Svr/S-Buy </t>
  </si>
  <si>
    <t>HP ProLiant DL360p Gen8 E5-2640v2 2.0GHz 8-core 2P 16GB-R P420i/1GB FBWC 460W RPS NA Server/S-Buy</t>
  </si>
  <si>
    <t>(2) Intel® Xeon® E5-2640 v2 (2.0GHz/8-core/20MB/7.2GT-s QPI/95W, DDR3-1600, HT, Turbo2- 3/3/3/3/3/3/4/5)</t>
  </si>
  <si>
    <t>HP Smart Array P420i/2GB with FBWC (RAID 0/1/1+0/5/5+0)</t>
  </si>
  <si>
    <t>P420i/2GB FBWC, Insight Control</t>
  </si>
  <si>
    <t xml:space="preserve">HP DL380p Gen8 E5-2609v2 US Svr/S-Buy </t>
  </si>
  <si>
    <t xml:space="preserve">HP ProLiant DL380p Gen8 E5-2609v2 2.5GHz 4-core 1P 8GB-R P420i/ZM 460W PS US Server/S-Buy </t>
  </si>
  <si>
    <t>(1) Intel® Xeon® E5-2609 v2 (2.5GHz/4-core/10MB/6.4GT-s QPI/80W)</t>
  </si>
  <si>
    <t xml:space="preserve">HP DL380p Gen8 E5-2620v2 US Svr/S-Buy </t>
  </si>
  <si>
    <t>HP ProLiant DL380p Gen8 E5-2620v2 2.1GHz 6-core 1P 16GB-R P420i/512 FBWC 460W PS US Server/S-Buy</t>
  </si>
  <si>
    <t>(1) Intel® Xeon® E5-2620 v2 (2.1GHz/6-core/15MB/7.2GT-s QPI/80W, DDR3-1600, HT, Turbo2- 3/3/3/3/4/5)</t>
  </si>
  <si>
    <t xml:space="preserve">HP DL380p Gen8 E5-2640v2 US Svr/S-Buy </t>
  </si>
  <si>
    <t>HP ProLiant DL380p Gen8 E5-2640v2 2.0GHz 8-core 2P 32GB-R P420i/1GB FBWC 460W RPS US Server/S-Buy</t>
  </si>
  <si>
    <t xml:space="preserve">HP DL380p Gen8 E5-2660v2 US Svr/S-Buy     </t>
  </si>
  <si>
    <t>(1) Intel® Xeon® E5-2660 v2 (2.2GHz/10-core/25MB/8.0GT-s QPI/95W, DDR3-1866, HT, Turbo2- 4/4/4/4/4/4/5/6/7/8)</t>
  </si>
  <si>
    <t xml:space="preserve">HP DL380p Gen8 E5-2670v2 US Svr/S-Buy     </t>
  </si>
  <si>
    <t>(2) Intel® Xeon® E5-2670 v2 (2.5GHz/10-core/25MB/8.0GT-s QPI/115W, DDR3-1866, HT, Turbo2- 4/4/4/4/4/4/5/6/7/8)</t>
  </si>
  <si>
    <t>HP FlexFabric 10Gb 2-port 533FLR-T Adapter</t>
  </si>
  <si>
    <t>HP DL380p Gen8 E5-2640v2 1P 25SFF US Svr/S-Buy</t>
  </si>
  <si>
    <t>(1) Intel® Xeon® E5-2640 v2 (2.0GHz/8-core/20MB/7.2GT-s QPI/95W, DDR3-1600, HT, Turbo2- 3/3/3/3/3/3/4/5)</t>
  </si>
  <si>
    <t>742132-S01</t>
  </si>
  <si>
    <t>none included, up to 12 LFF</t>
  </si>
  <si>
    <t>HP Smart Array P420i/2GB FBWC (RAID 0/1/1+0/5/5+0)</t>
  </si>
  <si>
    <t>8GB (1x8GB) Single Rank x4 PC3L-12800R (DDR3-1600) Registered CAS-11 Low Voltage</t>
  </si>
  <si>
    <t>16GB (1x16GB) Dual Rank x4 PC3L-12800R (DDR3-1600) Registered CAS-11 Low Voltage</t>
  </si>
  <si>
    <t>32GB (2x16GB) Dual Rank x4 PC3L-12800R (DDR3-1600) Registered CAS-11 Low Voltage</t>
  </si>
  <si>
    <t>32GB (2x16GB) Dual Rank x4 PC3-14900R (DDR3-1866) Registered CAS-13</t>
  </si>
  <si>
    <t>16GB (1x16GB) Dual Rank x4 PC3-14900R (DDR3-1866) Registered CAS-13</t>
  </si>
  <si>
    <t xml:space="preserve">HP BL460c Gen8 E52620v2 32GB Svr/S-Buy </t>
  </si>
  <si>
    <t xml:space="preserve">HP ProLiant BL460c Gen8 E5-2620v2 2.1GHz 6-core 2P 32GB-R P220i/512 FBWC Server/S-Buy </t>
  </si>
  <si>
    <t>(2) Intel® Xeon® E5-2620 v2 (2.1GHz/6-core/15MB/7.2GT-s QPI/80W, DDR3-1600, HT, Turbo2- 3/3/3/3/4/5)</t>
  </si>
  <si>
    <t>32GB (4x 8GB) Single Rank x4 PC3L-12800R (DDR3-1600) Registered CAS-11 Low Voltage Memory</t>
  </si>
  <si>
    <t xml:space="preserve">HP FlexFabric 10Gb 2-port 534FLB FlexLOM </t>
  </si>
  <si>
    <t xml:space="preserve">HP BL460c Gen8 E52640v2 48GB Svr/S-Buy </t>
  </si>
  <si>
    <t xml:space="preserve">HP ProLiant BL460c Gen8 E5-2640v2 2.0GHz 8-core 2P 48GB-R P220i/512 FBWC Server/S-Buy </t>
  </si>
  <si>
    <t>48GB (6x 8GB) Single Rank x4 PC3L-12800R (DDR3-1600) Registered CAS-11 Low Voltage Memory</t>
  </si>
  <si>
    <t>HP DL380p Gen8 E5-2620 v2 12LFF US Svr/S-Buy</t>
  </si>
  <si>
    <t>0, up to 12 LFF</t>
  </si>
  <si>
    <t>16GB (1x16) RDIMM</t>
  </si>
  <si>
    <t>32GB (2x16) RDIMM</t>
  </si>
  <si>
    <t>P420i/ZM</t>
  </si>
  <si>
    <t>P420i/2GB FBWC</t>
  </si>
  <si>
    <t>HP ProLiant DL380p Gen8 E5-2660v2 2.2GHz 10-core 1P 16GB-R P420i/1GB FBWC 460W PS US Server/S-Buy</t>
  </si>
  <si>
    <t>HP ProLiant DL380p Gen8 E5-2670v2 2.5GHz 10-core 2P 32GB-R P420i/1GB FBWC 750W RPS US Server/S-Buy</t>
  </si>
  <si>
    <t>HP DL380p Gen8 E5-2620v2 12LFF Svr/S-Buy</t>
  </si>
  <si>
    <t>HP ProLiant DL380p Gen8 E5-2620v2 2.1GHz 6-core 1P 16GB-R P420i/2GB FBWC 12LFF 750W RPS Server/S-Buy</t>
  </si>
  <si>
    <t>HP ProLiant DL380p Gen8 E5-2640v2 2.0GHz 8-core 1P 32GB-R P420i/2GB FBWC 25SFF 750W RPS Server/S-Buy</t>
  </si>
  <si>
    <t>737649-S01</t>
  </si>
  <si>
    <t>DL560 Gen8 - Intel Processor Servers</t>
  </si>
  <si>
    <t>Savings Using SmartBuy:</t>
  </si>
  <si>
    <t>ML350p Gen8  - Intel v2 Processor Servers</t>
  </si>
  <si>
    <t>DL360p Gen8 - Intel v2 Processor Servers</t>
  </si>
  <si>
    <t>DL380p Gen8- Intel v2 Processor Servers</t>
  </si>
  <si>
    <t>BL460c Gen8- Intel v2 Processor Servers</t>
  </si>
  <si>
    <t>S-Buy $ Savings</t>
  </si>
  <si>
    <t>S-Buy % Savings</t>
  </si>
  <si>
    <t>708633-S21</t>
  </si>
  <si>
    <t xml:space="preserve">HP 4GB 2Rx8 PC3-14900E-13 Kit/S-Buy     </t>
  </si>
  <si>
    <t>708637-S21</t>
  </si>
  <si>
    <t xml:space="preserve">HP 4GB 1Rx4 PC3-14900R-13 Kit/S-Buy     </t>
  </si>
  <si>
    <t>708641-S21</t>
  </si>
  <si>
    <t xml:space="preserve">HP 16GB 2Rx4 PC3-14900R-13 Kit/S-Buy    </t>
  </si>
  <si>
    <t>708643-S21</t>
  </si>
  <si>
    <t xml:space="preserve">HP 32GB 4Rx4 PC3-14900L-13 Kit/S-Buy    </t>
  </si>
  <si>
    <t>713977-S21</t>
  </si>
  <si>
    <t xml:space="preserve">HP 4GB 2Rx8 PC3L-12800E-11 Kit/S-Buy    </t>
  </si>
  <si>
    <t>713979-S21</t>
  </si>
  <si>
    <t xml:space="preserve">HP 8GB 2Rx8 PC3L-12800E-11 Kit/S-Buy    </t>
  </si>
  <si>
    <t>713981-S21</t>
  </si>
  <si>
    <t xml:space="preserve">HP 4GB 1Rx4 PC3L-12800R-11 Kit/S-Buy    </t>
  </si>
  <si>
    <t>713985-S21</t>
  </si>
  <si>
    <t xml:space="preserve">HP 16GB 2Rx4 PC3L-12800R-11 Kit/S-Buy   </t>
  </si>
  <si>
    <t>731761-S21</t>
  </si>
  <si>
    <t xml:space="preserve">HP 8GB 1Rx4 PC3-14900R-13 Kit/S-Buy     </t>
  </si>
  <si>
    <t>731765-S21</t>
  </si>
  <si>
    <t xml:space="preserve">HP 8GB 1Rx4 PC3L-12800R-11 Kit/S-Buy    </t>
  </si>
  <si>
    <t>(same product as 713981-B21)</t>
  </si>
  <si>
    <t>(same product as 731765-B21)</t>
  </si>
  <si>
    <t>(same product as 713985-B21)</t>
  </si>
  <si>
    <t>(same product as 708637-B21)</t>
  </si>
  <si>
    <t>(same product as 713761-B21)</t>
  </si>
  <si>
    <t>(same product as 708641-B21)</t>
  </si>
  <si>
    <t>(same product as 708643-B21)</t>
  </si>
  <si>
    <t>(same product as 713977-B21)</t>
  </si>
  <si>
    <t>(same product as 713979-B21)</t>
  </si>
  <si>
    <t>(same product as 708633-B21)</t>
  </si>
  <si>
    <t>742326-S01</t>
  </si>
  <si>
    <t>HP MicroSvrGen8 G2020T WS12 US Svr/S-Buy</t>
  </si>
  <si>
    <t>1x1TB LFF SATA</t>
  </si>
  <si>
    <t>HP ProLiant MicroServer Gen8 G2020T 2-core 1P 4GB-U B120i Non-hot Plug SATA 1TB 150W PS Server/S-Buy</t>
  </si>
  <si>
    <t xml:space="preserve">HP MicroSvrGen8 G2020T WS12 US Svr/S-Buy </t>
  </si>
  <si>
    <t>9.5mm SATA JB DVD-RW Optical Drive</t>
  </si>
  <si>
    <t>up to 4 LFF NHP SATA HDD</t>
  </si>
  <si>
    <t>64GB (8x 8GB) PC3L-12800R (DDR3-1600) Registered DIMMs</t>
  </si>
  <si>
    <t>Lease factor</t>
  </si>
  <si>
    <t>Smart Buy Registered (R-DIMM) Memory Compatible with Gen8 Intel v2 (Ivy Bridge) Servers</t>
  </si>
  <si>
    <t>Smart Buy Unbuffered (U-DIMM) Memory Compatible with Gen8 Intel v2 (Ivy Bridge) Servers</t>
  </si>
  <si>
    <t>B120i controller, Windows Server 2012</t>
  </si>
  <si>
    <t>(1) AK379A HP MSL2024 0-drive, 24 Slot Tape Library</t>
  </si>
  <si>
    <t>C8R26SB</t>
  </si>
  <si>
    <t>HP 4TB 6G SAS 7.2K 3.5 inch MDL SB HDD</t>
  </si>
  <si>
    <t>MicroServer</t>
  </si>
  <si>
    <t>None ships standard; up to 4LFF hot plug</t>
  </si>
  <si>
    <t xml:space="preserve">HP ProLiant BL460c Gen8 E5-2650v2 2.6GHz 8-core 2P 64GB-R P220i/512 FBWC Server/S-Buy </t>
  </si>
  <si>
    <t xml:space="preserve">HP BL460c Gen8 E52650v2 64GB Svr/S-Buy </t>
  </si>
  <si>
    <t>(2) Intel® Xeon® E5-2650 v2 (2.6GHz/8-core/20MB/8.0GT-s QPI/95W, DDR3-1866, HT, Turbo2- 4/4/4/4/5/6/7/8)</t>
  </si>
  <si>
    <t>64GB (8x 8GB) Single Rank x4 PC3-14900R (DDR3-1866) Registered CAS-13 Memory</t>
  </si>
  <si>
    <t>HP ProLiant DL360p Gen8 E5-2660v2 2.2GHz 10-core 2P 32GB-R P420i/2GB FBWC 750W RPS NA Server/S-Buy</t>
  </si>
  <si>
    <t>(2) Intel® Xeon® E5-2660 v2 (2.2GHz/10-core/25MB/8.0GT-s QPI/95W, DDR3-1866, HT, Turbo2- 4/4/4/4/4/4/5/6/7/8)</t>
  </si>
  <si>
    <t>32GB (2x16GB) Dual Rank x4 PC3-14900R (DDR3-1866) Registered CAS-13 Memory Kit</t>
  </si>
  <si>
    <t>HP 32GB (2x16GB) Dual Rank x4 PC3-14900R (DDR3-1866) Registered CAS-13 Memory</t>
  </si>
  <si>
    <t xml:space="preserve">HP DL360p Gen8 E5-2660v2 US Svr/S-Buy </t>
  </si>
  <si>
    <t>HP Ethernet 10Gb 2-port 533FLR Adapter</t>
  </si>
  <si>
    <t>(2) HP 750W CS Platinum Plus Hot Plug Redundant Power Supplies</t>
  </si>
  <si>
    <t>iLO Management Engine Standard; Insight Control License</t>
  </si>
  <si>
    <t>748305-S01</t>
  </si>
  <si>
    <t>748306-S01</t>
  </si>
  <si>
    <t xml:space="preserve">HP ProLiant ML350p Gen8 E5-2630v2 2.6GHz 6-core 1P 32GB-R P420i/512 FBWC 6 LFF 460W PS US </t>
  </si>
  <si>
    <t xml:space="preserve">HP ML350pT08 E5-2630v2 LFF US Svr/S-Buy </t>
  </si>
  <si>
    <t>Intel® Xeon® E5-2630 v2 (2.6GHz/6-core/15MB/7.2GT-s QPI/80W, DDR3-1600, HT, Turbo2- 3/3/3/3/4/5)</t>
  </si>
  <si>
    <t>32GB (2x16GB) Dual Rank x4 PC3L-12800R (DDR3-1600) Registered CAS-11 Low Voltage Memory Kit</t>
  </si>
  <si>
    <t xml:space="preserve">HP ML350pT08 E5-2670v2 SFF US Svr/S-Buy </t>
  </si>
  <si>
    <t>HP Smart Array P420i/1GB FBWC Controller</t>
  </si>
  <si>
    <t>2xHP 460W Common Slot Gold Hot Plug Power Supply Kit</t>
  </si>
  <si>
    <t xml:space="preserve">4 hot plug, redundant fans plus louvers </t>
  </si>
  <si>
    <t xml:space="preserve">HP ProLiant ML350p Gen8 E5-2670v2 2.5GHz 10-core 2P 32GB-R P420i/1GB 8 SFF 460W RPS US Svr/S-Buy  </t>
  </si>
  <si>
    <t xml:space="preserve">HP ML350pGen8 E5-2630v2 LFF US Svr/S-Buy </t>
  </si>
  <si>
    <t xml:space="preserve">HP ML350pGen8 E5-2670v2 2P SFF US Svr/S-Buy </t>
  </si>
  <si>
    <t xml:space="preserve">P420i/1GB FBWC, k/m                 </t>
  </si>
  <si>
    <t>748300-S01</t>
  </si>
  <si>
    <t>748301-S01</t>
  </si>
  <si>
    <t>748302-S01</t>
  </si>
  <si>
    <t xml:space="preserve">HP DL360pGn8 E5-2630v2 SFF US Svr/S-Buy </t>
  </si>
  <si>
    <t xml:space="preserve">HP DL360pG8 E5-2670v2 2P SFF US Svr/S-Buy </t>
  </si>
  <si>
    <t xml:space="preserve">HP DL360pG8 E5-2670v2 2P US Svr/S-Buy </t>
  </si>
  <si>
    <t xml:space="preserve">HP DL360pG8 E5-2690v2 US Svr/S-Buy </t>
  </si>
  <si>
    <t>748303-S01</t>
  </si>
  <si>
    <t xml:space="preserve">HP DL380pG8 E5-2690v2 US Svr/S-Buy </t>
  </si>
  <si>
    <t>748304-S01</t>
  </si>
  <si>
    <t xml:space="preserve">HP DL380pG8 E5-2697v2 US Svr/S-Buy </t>
  </si>
  <si>
    <t>745915-S01</t>
  </si>
  <si>
    <t xml:space="preserve">HP BL460cGen8 E5-2670v2 SFF US Svr/S-Buy </t>
  </si>
  <si>
    <t>745916-S01</t>
  </si>
  <si>
    <t xml:space="preserve">HP BL460cGen8 E5-2690v2 SFF US Svr/S-Buy </t>
  </si>
  <si>
    <t>128GB(8x16)RDIMM</t>
  </si>
  <si>
    <t>745917-S01</t>
  </si>
  <si>
    <t xml:space="preserve">HP BL460cGen8 E5-2697v2 SFF US Svr/S-Buy </t>
  </si>
  <si>
    <t>HP ProLiant DL360p Gen8 E5-2630v2 2.6GHz 6-core 1P 16GB-R P420i/512 FBWC 8 SFF 460W RPS US Svr/S-Buy</t>
  </si>
  <si>
    <t xml:space="preserve">HP DL360p Gen8 E5-2630v2 SFF US Svr/S-Buy </t>
  </si>
  <si>
    <t>16GB (1x16GB) Dual Rank x4 PC3L-12800R (DDR3-1600) Registered CAS-11 Low Voltage Memory Kit</t>
  </si>
  <si>
    <t>HP ProLiant DL360p Gen8 E5-2670v2 2.5GHz 10-core 2P 32GB-R P420i/1GB 8 SFF 750W RPS US Server/S-Buy</t>
  </si>
  <si>
    <t xml:space="preserve">HP ProLiant DL360p Gen8 E5-2690v2 3.0GHz 10-core 2P 32GB-R P420i/1GB 8 SFF 750W RPS US Server/S-Buy  </t>
  </si>
  <si>
    <t>(2) Intel® Xeon® E5-2690 v2 (3.0GHz/10-core/25MB/8.0GT-s QPI/130W, DDR3-1866, HT, Turbo2- 3/3/3/3/3/3/3/4/5/6)</t>
  </si>
  <si>
    <t>HP ProLiant DL380p Gen8 E5-2690v2 3.0GHz 10-core 2P 32GB-R P420i/1GB 8 SFF 750W RPS US Server/S-Buy</t>
  </si>
  <si>
    <t>HP ProLiant DL380 Gen8</t>
  </si>
  <si>
    <t>Rack (2U), HP Ball Bearing Rail Kit (does not include CMA)</t>
  </si>
  <si>
    <t xml:space="preserve">HP ProLiant DL380p Gen8 E5-2697v2 2.7GHz 12-core 2P 32GB-R P420i/1GB 8 SFF 750W RPS US Server/S-Buy  </t>
  </si>
  <si>
    <t>(2) Intel® Xeon® E5-2697 v2 (2.7GHz/12-core/30MB/8.0GT-s QPI/130W, DDR3-1866, HT, Turbo2- 3/3/3/3/3/3/3/4/5/6/7/8)</t>
  </si>
  <si>
    <t>HP ProLiant BL460c Gen8 E5-2670v2 2.5GHz 10-core 2P 64GB-R P220i/512 FBWC US Server/S-Buy</t>
  </si>
  <si>
    <t>64GB (4x 16GB) Dual Rank x4 PC3-14900R (DDR3-1866) Registered CAS-13 Memory</t>
  </si>
  <si>
    <t>128GB (8x 16GB) Dual Rank x4 PC3-14900R (DDR3-1866) Registered CAS-13 Memory</t>
  </si>
  <si>
    <t xml:space="preserve">HP ProLiant BL460c Gen8 E5-2697v2 2.7GHz 12-core 2P 128GB-R P220i/512 FBWC US Server/S-Buy  </t>
  </si>
  <si>
    <t>% Savings</t>
  </si>
  <si>
    <t>718162-S21</t>
  </si>
  <si>
    <t>(same product as 718162-B21)</t>
  </si>
  <si>
    <t>1x1TB LFF NHP SATA</t>
  </si>
  <si>
    <t>(1) 460 Watt ATX Power Supply (non-hot plug, non-redundant)</t>
  </si>
  <si>
    <t xml:space="preserve">HP DL380pGen8 E5-2690v2 US Svr/S-Buy </t>
  </si>
  <si>
    <t xml:space="preserve">HP DL380pGen8 E5-2697v2 US Svr/S-Buy </t>
  </si>
  <si>
    <t>ML350e Gen8  - Intel v2 Processor Servers</t>
  </si>
  <si>
    <t>749355-S01</t>
  </si>
  <si>
    <t>749356-S01</t>
  </si>
  <si>
    <t>749357-S01</t>
  </si>
  <si>
    <t>P430/2GB FBWC, k/m</t>
  </si>
  <si>
    <t>DL360e Gen8 - Intel v2 Processor Servers</t>
  </si>
  <si>
    <t>747091-S01</t>
  </si>
  <si>
    <t>747092-S01</t>
  </si>
  <si>
    <t>747093-S01</t>
  </si>
  <si>
    <t>747094-S01</t>
  </si>
  <si>
    <t xml:space="preserve"> HP DL360e Gen8 E5-2403v2 4LFF US Svr/S-Buy</t>
  </si>
  <si>
    <t>HP DL360e Gen8 E5-2403v2 8SFF US Svr/S-Buy</t>
  </si>
  <si>
    <t>HP DL360e Gen8 E5-2420v2 8SFF US Svr/S-Buy</t>
  </si>
  <si>
    <t>HP DL360e Gen8 E5-2440v2 8SFF US Svr/S-Buy</t>
  </si>
  <si>
    <t>1GB (1x4) UDIMM</t>
  </si>
  <si>
    <t>748204-S01</t>
  </si>
  <si>
    <t>748205-S01</t>
  </si>
  <si>
    <t>748206-S01</t>
  </si>
  <si>
    <t>748207-S01</t>
  </si>
  <si>
    <t>DL380e Gen8- Intel v2 Processor Servers</t>
  </si>
  <si>
    <t>HP DL380e Gen8 E5-2403v2 8LFF US Svr/S-Buy</t>
  </si>
  <si>
    <t>HP DL380e Gen8 E5-2403v2 8SFF US Svr/S-Buy</t>
  </si>
  <si>
    <t>HP DL380e Gen8 E5-2420v2 8SFF US Svr/S-Buy</t>
  </si>
  <si>
    <t>HP DL380e Gen8 E5-2440v2 25SFF Svr/S-Buy</t>
  </si>
  <si>
    <t>B120i, Friction Rail Kit</t>
  </si>
  <si>
    <t xml:space="preserve">P420/2G FBWC                   </t>
  </si>
  <si>
    <t xml:space="preserve">HP ProLiant ML350e Gen8 v2 E5-2403v2 1.8GHz 4-core 1P 8GB-U B120i 4 LFF 460W PS Server/S-Buy </t>
  </si>
  <si>
    <t>HP ML350eGen8v2 E5-2403v2 4LFF US Svr/S-Buy</t>
  </si>
  <si>
    <t>(1) Intel® Xeon® E5-2403 v2 (1.8GHz/4-core/80W/10MB) Processor</t>
  </si>
  <si>
    <t>8GB (2 x 4GB) Unbuffered DIMMs PC3L-12800E</t>
  </si>
  <si>
    <t>HP Half Height SATA DVD/RW Optical Drive</t>
  </si>
  <si>
    <t>HP ProLiant ML350e Gen8 v2 E5-2420v2 2.2GHz 6-core 1P 8GB-U B120i/512MB 4 LFF 460W PS Server/S-Buy</t>
  </si>
  <si>
    <t xml:space="preserve">HP ML350eGen8v2 E5-2420v2 4LFF US Svr/S-Buy </t>
  </si>
  <si>
    <t>(1) Intel® Xeon® E5-2420 v2 (2.2GHz/6-core/80W/15MB) Processor</t>
  </si>
  <si>
    <t xml:space="preserve">HP ML350eGen8v2 E5-2440v2 8SFF US Svr/S-Buy </t>
  </si>
  <si>
    <t>HP ProLiant ML350e Gen8 v2 E5-2440v2 1.9GHz 8-core 2P 16GB-R P430/2GB FBWC SFF 750W RPS Server/S-Buy</t>
  </si>
  <si>
    <t>(2) Intel® Xeon® E5-2440 v2 (1.9GHz/8-core/95W/20MB) Processor</t>
  </si>
  <si>
    <t>16GB (2 x 8GB) Single Rank x4 PC3L-12800R (DDR3-1600) Registered Low Voltage Memory</t>
  </si>
  <si>
    <t>HP Smart Array P430/2GB FBWC 6Gb 1-Port SAS Controller</t>
  </si>
  <si>
    <t>3 Non-Hot Plug, Non Redundant Fans</t>
  </si>
  <si>
    <t>HP DL360e Gen8 E5-2403v2 4LFF US Svr/S-Buy</t>
  </si>
  <si>
    <t>HP ProLiant DL360e Gen8 E5-2403v2 1.8GHz 4-core 1P 4GB-U B120i 4 LFF 460W PS Server</t>
  </si>
  <si>
    <t xml:space="preserve">HP 4GB (1 x 4GB) Unbuffered DIMMs PC3L-12800E (1600MHz) </t>
  </si>
  <si>
    <t>(1) HP 460W Common Slot Gold Hot Plug Power Supply Kit</t>
  </si>
  <si>
    <t>Rack (1U); Includes Gen8 Friction Rail Kit</t>
  </si>
  <si>
    <t xml:space="preserve">HP ProLiant DL360e Gen8 E5-2403v2 1.8GHz 4-core 1P 8GB-R B320i 8 SFF 460W RPS Server/S-Buy </t>
  </si>
  <si>
    <t xml:space="preserve">HP 8GB (1 x 8GB) Registered DIMMs PC3L-12800R (1600MHz) </t>
  </si>
  <si>
    <t>Rack (1U); Includes 1U  Easy Install Rail Kit</t>
  </si>
  <si>
    <t xml:space="preserve">HP ProLiant DL360e Gen8 E5-2420v2 2.2GHz 6-core 1P 16GB-R B320i/512 8 SFF 460W RPS Server/S-Buy </t>
  </si>
  <si>
    <t xml:space="preserve">16GB (2 x 8GB) Registered DIMMs PC3L-12800R (1600MHz) </t>
  </si>
  <si>
    <t>(1) Intel® Xeon® E5-2403v2(1.8GHz/4-core/10MB/6.4GTs QPI/80W, DDR3-1333) Processor</t>
  </si>
  <si>
    <t>(1) Intel® Xeon® E5-2420v2(2.2GHz/6-core/15MB/7.2GT/s QPI/80W, DDR3-1600,HT, Turbo2- 3/3/4/4/5/5) Processor</t>
  </si>
  <si>
    <t>Rack (1U); Includes 1U Easy Install Rail Kit</t>
  </si>
  <si>
    <t xml:space="preserve">HP ProLiant DL360e Gen8 E5-2440v2 1.9GHz 8-core 2P 32GB-R B320i/512 8 SFF 460W RPS Server/S-Buy </t>
  </si>
  <si>
    <t>(2) Intel® Xeon® E5-2440v2(1.9GHz/8-core/20MB/7.2GT/s QPI/95W, DDR3-1600,HT, Turbo2- 3/3/4/4/5/5) Processors</t>
  </si>
  <si>
    <t xml:space="preserve">32GB (4 x 8GB) Registered DIMMs PC3L-12800R (1600MHz) </t>
  </si>
  <si>
    <t xml:space="preserve">HP ProLiant DL380e Gen8 E5-2403v2 1.8GHz 4-core 1P 4GB-U B120i 8 LFF 460W PS Server/S-Buy </t>
  </si>
  <si>
    <t>HP 4GB (1x4GB) Dual Rank x8 PC3L-12800E (DDR3-1600) Unbuffered CAS-11 Low Voltage Memory Kit</t>
  </si>
  <si>
    <t>Rack (2U); Includes 2U Friction Rail Kit</t>
  </si>
  <si>
    <t>Server Warranty includes 3-Year Parts, 3-Year Labor, 3-Year Onsite support with next business day response entitled to the server.</t>
  </si>
  <si>
    <t xml:space="preserve">HP ProLiant DL380e Gen8 E5-2403v2 1.8GHz 4-core 1P 8GB-R B320i 8 SFF 460W RPS Server/S-Buy </t>
  </si>
  <si>
    <t>HP 8GB (1x8GB) Single Rank x4 PC3L-12800R (DDR3-1600) Registered CAS-11 Low Voltage Memory</t>
  </si>
  <si>
    <t>Rack (2U); Includes 2U BB Rail Kit with Cable Management Arm</t>
  </si>
  <si>
    <t xml:space="preserve">HP ProLiant DL380e Gen8 E5-2420v2 2.2GHz 6-core 1P 16GB-R B320i/512 8 SFF 460W RPS Server/S-Buy </t>
  </si>
  <si>
    <t xml:space="preserve">Intel® Xeon® E5-2420v2(2.2GHz/6-core/15MB/7.2GT/s QPI/80W, DDR3-1600,HT, Turbo2- 3/3/4/4/5/5) Turbo </t>
  </si>
  <si>
    <t>HP 16GB (2x8GB) Single Rank x4 PC3L-12800R (DDR3-1600) Registered CAS-11 Low Voltage Memory</t>
  </si>
  <si>
    <t>2 x HP 460W CS Gold Hot Plug Redundant Power Supply</t>
  </si>
  <si>
    <t>2U; 2U SFF Gen8 BB Rail Kit with Cable Management Arm</t>
  </si>
  <si>
    <t>HP ProLiant DL380e Gen8 E5-2440v2 1.9GHz 8-core 2P 32GB-R P420/2GB FBWC 25 SFF 750W RPS Server/S-Buy</t>
  </si>
  <si>
    <t>(2) Intel® Xeon® E5-2440v2(1.9GHz/8-core/20MB/7.2GT/s QPI/95W, DDR3-1600,HT, Turbo2- 3/3/4/4/5/5) Turbo</t>
  </si>
  <si>
    <t>HP 32GB (4x8GB) Single Rank x4 PC3L-12800R (DDR3-1600) Registered CAS-11 Low Voltage Memory</t>
  </si>
  <si>
    <t>HP Smart Array P420/2GB FBWC Controller (RAID 0/1/1+0/5/5+0)</t>
  </si>
  <si>
    <t>(2) HP 750W CS Platinum Plus Hot Plug Power Supplies</t>
  </si>
  <si>
    <t>64GB (4x16) RDIMM</t>
  </si>
  <si>
    <t>J9791AS</t>
  </si>
  <si>
    <t>HP 1405-5 Switch</t>
  </si>
  <si>
    <t>J9792AS</t>
  </si>
  <si>
    <t>HP 1405-5G Switch</t>
  </si>
  <si>
    <t>J9793AS</t>
  </si>
  <si>
    <t>HP 1405-8 Switch</t>
  </si>
  <si>
    <t>J9662AS</t>
  </si>
  <si>
    <t>HP 1410-16 Switch</t>
  </si>
  <si>
    <t>J9560AS</t>
  </si>
  <si>
    <t>HP 1410-16G Switch</t>
  </si>
  <si>
    <t>J9663AS</t>
  </si>
  <si>
    <t>HP 1410-24 Switch</t>
  </si>
  <si>
    <t>J9664AS</t>
  </si>
  <si>
    <t>HP 1410-24-2G Switch</t>
  </si>
  <si>
    <t>J9561AS</t>
  </si>
  <si>
    <t>HP 1410-24G Switch</t>
  </si>
  <si>
    <t>J9661AS</t>
  </si>
  <si>
    <t>HP 1410-8 Switch</t>
  </si>
  <si>
    <t>J9559AS</t>
  </si>
  <si>
    <t>HP 1410-8G Switch</t>
  </si>
  <si>
    <t>J9801AS</t>
  </si>
  <si>
    <t>HP 1810-24 Switch</t>
  </si>
  <si>
    <t>J9803AS</t>
  </si>
  <si>
    <t>HP 1810-24G Switch</t>
  </si>
  <si>
    <t>J9660AS</t>
  </si>
  <si>
    <t>HP 1810-48G Switch</t>
  </si>
  <si>
    <t>J9800AS</t>
  </si>
  <si>
    <t>HP 1810-8 Switch</t>
  </si>
  <si>
    <t>J9802AS</t>
  </si>
  <si>
    <t>HP 1810-8G Switch</t>
  </si>
  <si>
    <t>JE005AS</t>
  </si>
  <si>
    <t>HP 1910-16G Switch</t>
  </si>
  <si>
    <t>JE006AS</t>
  </si>
  <si>
    <t>HP 1910-24G Switch</t>
  </si>
  <si>
    <t>JE007AS</t>
  </si>
  <si>
    <t>HP 1910-24G-PoE (365W) Switch</t>
  </si>
  <si>
    <t>JE008AS</t>
  </si>
  <si>
    <t>HP 1910-24G-PoE(170W) Switch</t>
  </si>
  <si>
    <t>JE009AS</t>
  </si>
  <si>
    <t>HP 1910-48G Switch</t>
  </si>
  <si>
    <t>JG348AS</t>
  </si>
  <si>
    <t>HP 1910-8G Switch</t>
  </si>
  <si>
    <t>JG350AS</t>
  </si>
  <si>
    <t>HP 1910-8G-PoE+ (180W) Switch</t>
  </si>
  <si>
    <t>JG349AS</t>
  </si>
  <si>
    <t>HP 1910-8G-PoE+ (65W) Switch</t>
  </si>
  <si>
    <t>J9467AS</t>
  </si>
  <si>
    <t>HP M200 802.11n Access Point (US)</t>
  </si>
  <si>
    <t>J9798AS</t>
  </si>
  <si>
    <t>HP M220 802.11n AM Access Point</t>
  </si>
  <si>
    <t>J9426BS</t>
  </si>
  <si>
    <t>HP MSM410 Access Point (US)</t>
  </si>
  <si>
    <t>J9834AS</t>
  </si>
  <si>
    <t>HP PS1810-24G Switch</t>
  </si>
  <si>
    <t>J9833AS</t>
  </si>
  <si>
    <t>HP PS1810-8G Switch</t>
  </si>
  <si>
    <t>HP Networking Smart Buys</t>
  </si>
  <si>
    <t>Smart  Buy
Part
Number</t>
  </si>
  <si>
    <t>Product
 Description</t>
  </si>
  <si>
    <t>Smart Buy
List Price</t>
  </si>
  <si>
    <t xml:space="preserve">         HP Storage Smart Buys  </t>
  </si>
  <si>
    <t>HP BL460c Gen8 E5-2640v2 2P 48GB Svr/S-Buy</t>
  </si>
  <si>
    <t>(1) 750 Watt Common Slot Platinum Plus Power Supply (Hot Plug, Redundant-capable)</t>
  </si>
  <si>
    <t>652753-S21</t>
  </si>
  <si>
    <t>652757-S21</t>
  </si>
  <si>
    <t>695510-S21</t>
  </si>
  <si>
    <t>652766-S21</t>
  </si>
  <si>
    <t>652749-S21</t>
  </si>
  <si>
    <t>652745-S21</t>
  </si>
  <si>
    <t>HP 1TB 6G SAS 7.2K 3.5in SC MDL HDD/S-Buy</t>
  </si>
  <si>
    <t>HP 1.2TB 6G SAS 10K 2.5in ENT SC HDD/S-Buy</t>
  </si>
  <si>
    <t>HP 2TB 6G SAS 7.2K 3.5in SC MDL HDD/S-Buy</t>
  </si>
  <si>
    <t>HP 3TB 6G SAS 7.2K 3.5in SC MDL HDD/S-Buy</t>
  </si>
  <si>
    <t>HP 1TB 6G SAS 7.2K 2.5in SC MDL HDD/S-Buy</t>
  </si>
  <si>
    <t>HP 500GB 6G SAS 7.2K 2.5in SC MDL HDD/S-Buy</t>
  </si>
  <si>
    <t>(same product as 652753-B21)</t>
  </si>
  <si>
    <t>(same product as 652757-B21)</t>
  </si>
  <si>
    <t>(same product as 695510-B21)</t>
  </si>
  <si>
    <t>(same product as 652766-B21)</t>
  </si>
  <si>
    <t>(same product as 652749-B21)</t>
  </si>
  <si>
    <t>(same product as 652745-B21)</t>
  </si>
  <si>
    <t>DL580 Gen8 - Intel Processor Servers</t>
  </si>
  <si>
    <t>746080-S01</t>
  </si>
  <si>
    <t>HP DL580 Gen8 E7-4870v2 Svr/S-Buy</t>
  </si>
  <si>
    <t>746081-S01</t>
  </si>
  <si>
    <t>HP DL580 Gen8 E7-4830v2 Svr/S-Buy</t>
  </si>
  <si>
    <t>64GB (8x8)RDIMM</t>
  </si>
  <si>
    <t>P830i/2GB FBWC</t>
  </si>
  <si>
    <t xml:space="preserve">HP DL580 Gen8 E7-4830v2 Svr/S-Buy </t>
  </si>
  <si>
    <t>HP ProLiant DL580 Gen8 E7-4830v2 2.2GHz 10-core 2P 64GB-R P830i/2G SFF 1200W RPS Server/S-Buy</t>
  </si>
  <si>
    <t>HP ProLiant DL580 Gen8</t>
  </si>
  <si>
    <t>(2) Intel® Xeon® E7-4830v2 (2.2GHz/10-core/20MB/105W) Processors</t>
  </si>
  <si>
    <t>Five (5) SFF drive bays, upgradeable to ten (10). No drives ship standard</t>
  </si>
  <si>
    <t>HP Smart Array P830i/2GB FBWC 12 Gbps SAS controller</t>
  </si>
  <si>
    <t>(2) HP 1200W Common Slot Platinum Plus Hot Plug Power Supplies</t>
  </si>
  <si>
    <t>Four Hot Plug redundant fans standard (3+1)</t>
  </si>
  <si>
    <t>iLO Management Engine Standard (iLO 4)</t>
  </si>
  <si>
    <t>Rack 4U (rail kit is included)</t>
  </si>
  <si>
    <t>IO Expansion:</t>
  </si>
  <si>
    <r>
      <t xml:space="preserve">(9) PCIe Gen3.0 I/O Expansion slots (5 x16 slots; 4 x8 slots); </t>
    </r>
    <r>
      <rPr>
        <b/>
        <sz val="10"/>
        <color rgb="FF000000"/>
        <rFont val="HP Simplified"/>
        <family val="2"/>
      </rPr>
      <t>NOTE:  Slots 6-9 enabled by default, slots 1-5 require 4 sockets populated</t>
    </r>
  </si>
  <si>
    <t xml:space="preserve">HP DL580 Gen8 E7-4870v2 Svr/S-Buy </t>
  </si>
  <si>
    <t>(2) Intel® Xeon® E7-4870v2 (2.3GHz/15-core/30MB/130W) Processors</t>
  </si>
  <si>
    <t>HP ProLiant DL580 Gen8 E7-4870v2 2.3GHz 15-core 2P 64GB-R P830i/2G SFF 1200W RPS Server/S-Buy</t>
  </si>
  <si>
    <t>64GB (8 x 8GB DIMMs) PC3-14900R DIMMs (DDR3) installed in (4) Memory Cartridges</t>
  </si>
  <si>
    <t>Rack (2U), HP LFF Ball Bearing Rail Kit (does not include CMA)</t>
  </si>
  <si>
    <t>764275-S01</t>
  </si>
  <si>
    <t xml:space="preserve">HP BL460c Gen8 E5-2680v2 US Svr/S-Buy </t>
  </si>
  <si>
    <t>(1) Intel® Xeon® E5-2680 v2 (2.8GHz/10-core/25MB/8.0GT-s QPI/115W, DDR3-1866, HT, Turbo2- 3/3/3/3/3/4/5/6/7/8)</t>
  </si>
  <si>
    <t>32GB (2x 16GB) Dual Rank x4 PC3-14900R (DDR3-1866) Registered CAS-13 Memory</t>
  </si>
  <si>
    <t xml:space="preserve">HP BL460c Gen8 E5-2680v2 1P Svr/S-Buy </t>
  </si>
  <si>
    <t xml:space="preserve"> HP ProLiant Server Smart Buys</t>
  </si>
  <si>
    <t xml:space="preserve"> HP ProLiant Server Option Smart Buys</t>
  </si>
  <si>
    <t>HP ProLiant BladeSystems</t>
  </si>
  <si>
    <r>
      <t xml:space="preserve">Smart Buy Memory Options                                       </t>
    </r>
    <r>
      <rPr>
        <b/>
        <sz val="16"/>
        <color indexed="30"/>
        <rFont val="HP Simplified"/>
        <family val="2"/>
      </rPr>
      <t>The same HP quality memory at a lower price with SPIFs!</t>
    </r>
  </si>
  <si>
    <t>HP ProLiant BL460c Gen8 E5-2680v2 2.8GHz 10-core 1P 32GB-R P220i/512 FBWC 2 SFF Server/S-Buy</t>
  </si>
  <si>
    <t>HP 4TB 6G SAS 7.2K 3.5in MDL SC HDD/S-Buy</t>
  </si>
  <si>
    <t>734614-S01</t>
  </si>
  <si>
    <t xml:space="preserve">HP DL560 Gen8 E5-4627v2 US Svr/S-Buy </t>
  </si>
  <si>
    <t xml:space="preserve">HP ProLiant DL560 Gen8 E5-4627v2 3.3GHz 8-core 2P 64GB-R P420i/ZM SFF 1200W PS Server/S-Buy </t>
  </si>
  <si>
    <t>64GB (8x8GB) PC3-14900R (DDR3-1866) Registered DIMMS</t>
  </si>
  <si>
    <t>734613-S01</t>
  </si>
  <si>
    <t xml:space="preserve">HP DL560 Gen8 E5-4657Lv2 US Svr/S-Buy </t>
  </si>
  <si>
    <t>HP ProLiant DL560 Gen8 E5-4657Lv2 2.4GHz 12-core 2P 64GB-R P420i/ZM SFF 1200W PS Server/S-Buy</t>
  </si>
  <si>
    <t>(2) Intel® Xeon® E5-4657L v2 (2.4GHz/12-core/30MB/115W) Processor</t>
  </si>
  <si>
    <t xml:space="preserve">HP DL560 Gen8 E5-4657v2 US Svr/S-Buy </t>
  </si>
  <si>
    <t>(2) Intel® Xeon® E5-4627v2 (3.3GHz/8-core/16MB/130W) Processor</t>
  </si>
  <si>
    <t>G6E78AAE</t>
  </si>
  <si>
    <t xml:space="preserve">VMw vSOM Std 1P 1yr E-LTU/S-Buy         </t>
  </si>
  <si>
    <t>G6E79AAE</t>
  </si>
  <si>
    <t xml:space="preserve">VMw vSOM Ent 1P 1yr E-LTU/S-Buy         </t>
  </si>
  <si>
    <t>G6E80AAE</t>
  </si>
  <si>
    <t xml:space="preserve">VMw vSOM EntPlus 1P 1yr E-LTU/S-Buy     </t>
  </si>
  <si>
    <t>G6E81AAE</t>
  </si>
  <si>
    <t xml:space="preserve">VMw vSph Std 1P 1yr E-LTU/S-Buy         </t>
  </si>
  <si>
    <t>G6E82AAE</t>
  </si>
  <si>
    <t xml:space="preserve">VMw vSph Ent 1P 1yr E-LTU/S-Buy         </t>
  </si>
  <si>
    <t>G6E83AAE</t>
  </si>
  <si>
    <t xml:space="preserve">VMw vSph EntPlus 1P 1yr E-LTU/S-Buy     </t>
  </si>
  <si>
    <t>G6E84AAE</t>
  </si>
  <si>
    <t xml:space="preserve">VMw vCntr Srv Std 1yr E-LTU/S-Buy       </t>
  </si>
  <si>
    <t>Smart Buy OneView</t>
  </si>
  <si>
    <t>E5Y34S</t>
  </si>
  <si>
    <t>HP OV 3yr 24x7 Supp Phys 1 Svr Lic/S-Buy</t>
  </si>
  <si>
    <t>E5Y35ASE</t>
  </si>
  <si>
    <t>HP OV 3yr 24x7 Supp Flex E-LTU/S-Buy</t>
  </si>
  <si>
    <t>Smart Buy VMware vSphere with Operations Management Standard 1 Processor 1yr E-LTU</t>
  </si>
  <si>
    <t>Smart Buy VMware vSphere with Operations Management Enterprise 1 Processor 1yr E-LTU</t>
  </si>
  <si>
    <t>Smart Buy VMware vSphere with Operations Management Enterprise Plus 1 Processor 1yr E-LTU</t>
  </si>
  <si>
    <t>Smart Buy VMware vSphere Standard 1 Processor 1yr E-LTU</t>
  </si>
  <si>
    <t>Smart Buy VMware vSphere Enterprise 1 Processor 1yr E-LTU</t>
  </si>
  <si>
    <t>Smart Buy VMware vSphere Enterprise Plus 1 Processor 1yr E-LTU</t>
  </si>
  <si>
    <t>Smart Buy VMware vCenter Server Standard 1yr E-LTU</t>
  </si>
  <si>
    <t>HP OneView 3yr 24x7 Support 1 Server LTU, Physical License</t>
  </si>
  <si>
    <t>HP OneView 3yr 24x7 Support Flexible E-LTU, Electronic License</t>
  </si>
  <si>
    <t>HP ProLiant rack servers</t>
  </si>
  <si>
    <t>MSA 1040/MSA 2000/MSA 2040 (Commerical Disk &amp; SW)</t>
  </si>
  <si>
    <t>E7V99SB</t>
  </si>
  <si>
    <t>HP MSA 1040 2P FC DC LFF Strg/S-Buy</t>
  </si>
  <si>
    <t>E7W00SB</t>
  </si>
  <si>
    <t>HP MSA 1040 2P FC DC SFF Strg/S-Buy</t>
  </si>
  <si>
    <t>E7W01SB</t>
  </si>
  <si>
    <t>HP MSA 1040 2P 1G iSCSI DC LFF Strg/S-Buy</t>
  </si>
  <si>
    <t>E7W02SB</t>
  </si>
  <si>
    <t>HP MSA 1040 2P 1G iSCSI DC SFF Strg/S-Buy</t>
  </si>
  <si>
    <t>E7W03SB</t>
  </si>
  <si>
    <t>HP MSA 1040 2P 10G iSCSI DC LFF Strg/S-Buy</t>
  </si>
  <si>
    <t>E7W04SB</t>
  </si>
  <si>
    <t>HP MSA 1040 2P 10G iSCSI DC SFF Strg/S-Buy</t>
  </si>
  <si>
    <t>E7W71SB</t>
  </si>
  <si>
    <t>HP StoreEasy 1440 4TB SATA Strg/S-Buy</t>
  </si>
  <si>
    <t>E7W72SB</t>
  </si>
  <si>
    <t>HP StoreEasy 1440 8TB SATA Strg/S-Buy</t>
  </si>
  <si>
    <t>E7W73SB</t>
  </si>
  <si>
    <t>HP StoreEasy 1440 12 TB SATA Strg/S-Buy</t>
  </si>
  <si>
    <t>E7W74SB</t>
  </si>
  <si>
    <t>HP StoreEasy 1440 16TB SATA Strg/S-Buy</t>
  </si>
  <si>
    <t>E7W81SB</t>
  </si>
  <si>
    <t>HP StoreEasy 1640 8TB SAS Strg/S-Buy</t>
  </si>
  <si>
    <t>E7W82SB</t>
  </si>
  <si>
    <t>HP StoreEasy 1640 16TB SAS Strg/S-Buy</t>
  </si>
  <si>
    <t>E7W83SB</t>
  </si>
  <si>
    <t>HP StoreEasy 1640 24TB SAS Strg/S-Buy</t>
  </si>
  <si>
    <t>E7W84SB</t>
  </si>
  <si>
    <t>HP StoreEasy 1640 32TB SAS Strg/S-Buy</t>
  </si>
  <si>
    <t>E7W86SB</t>
  </si>
  <si>
    <t>HP StoreEasy 1840 9.9TB SAS Strg/S-Buy</t>
  </si>
  <si>
    <t>E7W87SB</t>
  </si>
  <si>
    <t>HP StoreEasy 1840 13.2TB SAS Strg/S-Buy</t>
  </si>
  <si>
    <t>E7W88SB</t>
  </si>
  <si>
    <t>HP 4TB SAS LFF SC 4 HDD/S-Buy</t>
  </si>
  <si>
    <t>E7W89SB</t>
  </si>
  <si>
    <t>HP 8TB SAS LFF SC 4 HDD/S-Buy</t>
  </si>
  <si>
    <t>E7W90SB</t>
  </si>
  <si>
    <t>HP 12TB SAS LFF SC 4 HDD/S-Buy</t>
  </si>
  <si>
    <t>E7W91SB</t>
  </si>
  <si>
    <t>HP 16TB SAS LFF SC 4 HDD/S-Buy</t>
  </si>
  <si>
    <t>E7W92SB</t>
  </si>
  <si>
    <t>HP 3.6TB SAS SFF SC 4 HDD/S-Buy</t>
  </si>
  <si>
    <t>E7W93SB</t>
  </si>
  <si>
    <t>HP 4.8TB SAS SFF SC 4 HDD/S-Buy</t>
  </si>
  <si>
    <t>E7W95SB</t>
  </si>
  <si>
    <t>HP 4TB SAS LFF 4 HDD/S-Buy</t>
  </si>
  <si>
    <t>E7W96SB</t>
  </si>
  <si>
    <t>HP 8TB SAS LFF 4 HDD/S-Buy</t>
  </si>
  <si>
    <t>E7W97SB</t>
  </si>
  <si>
    <t>HP 12TB SAS LFF 4 HDD/S-Buy</t>
  </si>
  <si>
    <t>E7W98SB</t>
  </si>
  <si>
    <t>HP 16TB SAS LFF 4 HDD/S-Buy</t>
  </si>
  <si>
    <t>E7X00SB</t>
  </si>
  <si>
    <t>HP 3.6TB SAS SFF 4 HDD/S-Buy</t>
  </si>
  <si>
    <t>E7X01SB</t>
  </si>
  <si>
    <t>HP 4.8TB SAS SFF 4 HDD/S-Buy</t>
  </si>
  <si>
    <t>E7X03SB</t>
  </si>
  <si>
    <t>HP StoreEasy 3840 Gateway Strg/S-Buy</t>
  </si>
  <si>
    <t>E7X06SB</t>
  </si>
  <si>
    <t>HP 3840 Gtwy Strg 1 Gb Perf Kit/S-Buy</t>
  </si>
  <si>
    <t>E7X07SB</t>
  </si>
  <si>
    <t>HP 3840 Gtwy Strg 10Gb Perf Kit/S-Buy</t>
  </si>
  <si>
    <t>E7X08SB</t>
  </si>
  <si>
    <t>HP StoreEasy 3840 Gty Strg Blade/S-Buy</t>
  </si>
  <si>
    <t xml:space="preserve">SEE SECOND TAB for HP Smart Buy Options:  hard drives, memory, processors, Insight Control, OneView, VMware and HP Reseller Option Kit (ROK) for Microsoft Windows Server </t>
  </si>
  <si>
    <t>MS WS12 Essentials</t>
  </si>
  <si>
    <t xml:space="preserve">HP ProLiant BL460c Gen8 E5-2690v2 3.0GHz 10-core 2P 128GB-R P220i/512 FBWC US Server/S-Buy </t>
  </si>
  <si>
    <t>HP ML350eGen8v2 E5-2403v2 LFF Svr/S-Buy</t>
  </si>
  <si>
    <t xml:space="preserve">HP ML350eGen8v2 E5-2420v2 LFF Svr/S-Buy </t>
  </si>
  <si>
    <t xml:space="preserve">HP ML350eGen8v2 E5-2440v2 SFF Svr/S-Buy </t>
  </si>
  <si>
    <t>HP Smart Array P420i/2GB FBWC (RAID 0/1/1+0/5/5+0/6/6+0)</t>
  </si>
  <si>
    <t>HP Smart Array P420i/512MB FBWC (RAID 0/1/1+0/5/5+0)</t>
  </si>
  <si>
    <t>64GB (8 x 8 GB) DDR3-1600MHz RDIMMs</t>
  </si>
  <si>
    <t>785091-S01</t>
  </si>
  <si>
    <t xml:space="preserve">HP DL360p Gen8 E5-2680v2 SFF Svr S-Buy </t>
  </si>
  <si>
    <t>2x80GB SSD, up to 8SFF</t>
  </si>
  <si>
    <t>785098-S01</t>
  </si>
  <si>
    <t>HP DL380p Gen8 E5-2650v2 25SFF Svr/S-Buy</t>
  </si>
  <si>
    <t>2x300GB (boot); 4x600GB</t>
  </si>
  <si>
    <t>775590-S01</t>
  </si>
  <si>
    <t xml:space="preserve">HP MicroSvrGen8 E3-1220Lv2 US Svr/S-Buy </t>
  </si>
  <si>
    <t>783958-S01</t>
  </si>
  <si>
    <t>HP MicroSvrGen8 E3-1220Lv2 US Svr/S-Buy</t>
  </si>
  <si>
    <t>2x1TB LFF SATA</t>
  </si>
  <si>
    <t>783959-S01</t>
  </si>
  <si>
    <t>HP MicroSvrGen8 E3-1220v2 US Svr/S-Buy</t>
  </si>
  <si>
    <t>783957-S01</t>
  </si>
  <si>
    <t>783312-S01</t>
  </si>
  <si>
    <t xml:space="preserve">HP c3000 3xBL460c E5-2650v2 Encl/S-Buy </t>
  </si>
  <si>
    <t xml:space="preserve">HP SL2500 Gen8 E5-2650v2 2P 1U 24SFF/SBuy </t>
  </si>
  <si>
    <t>HP ProLiant MicroServer Gen8 E3-1220Lv2 2.3GHz 2-core 8GB-U B120i LFF 150W PS Server/S-Buy</t>
  </si>
  <si>
    <t xml:space="preserve">(1) Intel® Xeon® E3-1220Lv2 (2.3GHz/2-core/8=3MB/17W) Processor </t>
  </si>
  <si>
    <t>8GB (1 x 8GB) PC3-12800E DDR3 UDIMM</t>
  </si>
  <si>
    <t>None ships standard; up to 4 LFF</t>
  </si>
  <si>
    <t>4 LFF NHP SATA HDD cage</t>
  </si>
  <si>
    <t>HP ProLiant ML310e Gen8 v2 E3-1220v3 3.1GHz 4-core 8GB-U B120i NHP LFF 2x1TB 350W PS Server/S-Buy</t>
  </si>
  <si>
    <t>8GB (1 x 8GB) PC3L-12800E DDR3 UDIMM</t>
  </si>
  <si>
    <t>Optional</t>
  </si>
  <si>
    <t>iLO Management Engine</t>
  </si>
  <si>
    <t>Software</t>
  </si>
  <si>
    <t>Includes iLO Essentials 3-year TSU License</t>
  </si>
  <si>
    <t>Includes Keyboard/Mouse</t>
  </si>
  <si>
    <t>HP ProLiant DL360p Gen8 E5-2680v2 2.8GHz 10-core 2P 64GB-R P420i/1GB FBWC 8SFF 460W RPS Server/S-Buy</t>
  </si>
  <si>
    <t>(2) Intel® Xeon® E5-2680v2 (2.8GHz/10-core/25MB/115W) Processors</t>
  </si>
  <si>
    <t>64GB (4 x 16GB) PC3-14900R (DDR3-1866) RDIMM</t>
  </si>
  <si>
    <t>Includes 2x80GB 6G SATA VE SFF EB SSD (for boot); up to 8 SFF</t>
  </si>
  <si>
    <t>iLO Management Engine Standard; Includes Insight Control License</t>
  </si>
  <si>
    <t>HP ProLiant DL380p Gen8 E5-2650v2 2.6GHz 8-core 2P 32GB-R P420i/2GB FBWC 25SFF 750W RPS Server/S-Buy</t>
  </si>
  <si>
    <t>32GB (4x8GB) Single Rank x4 PC3-14900R (DDR3-1866) Registered CAS-13</t>
  </si>
  <si>
    <t>Includes 2x300GB/10K SFF SAS Drives (for boot) plus 4x600GB/10K SFF SAS Drives (for data); up to 25 SFF</t>
  </si>
  <si>
    <t>Rack (2U), HP Easy Install Rail Kit</t>
  </si>
  <si>
    <t>HP BLc3000 4 AC PS 6Fan 3xBL460c E5-2650v2 D2220sb 2x6120XG 8-LTU Insight Control Enclosure/S-Buy</t>
  </si>
  <si>
    <t>Enclosure</t>
  </si>
  <si>
    <t>Includes (3) HP ProLiant BL460c Gen8 E5-2650v2 2P Smart Buy Blades with 2x146GB 15K SFF Hard Drives each and Microsoft Windows Server 2012 R2 with Hyper V</t>
  </si>
  <si>
    <t>Switches</t>
  </si>
  <si>
    <t>(2) HP 6120XG Blade Switches</t>
  </si>
  <si>
    <t>Storage Blade</t>
  </si>
  <si>
    <t>(1) HP D2220sb PCIe and StoreVirtual VSA Bundle w/ 3 HP 300GB 6G SAS 10K rpm SFF (2.5-inch) SC Enterprise 3yr Warranty Hard Drive</t>
  </si>
  <si>
    <t>3 HP Ethernet 10Gb 2-port 560M Adapter</t>
  </si>
  <si>
    <t>6U</t>
  </si>
  <si>
    <t xml:space="preserve">Onboard Administrator w/ optional Insight Control </t>
  </si>
  <si>
    <t xml:space="preserve">HP ProLiant SL2500 4xSL210t Gen8 E5-2650v2 2.6GHz 8-core 64GB-R 25 SFF 1200W RPS Server/S-Buy </t>
  </si>
  <si>
    <t>Chassis</t>
  </si>
  <si>
    <t xml:space="preserve">HP ProLiant t2500 Gen8 24 SFF Chassis </t>
  </si>
  <si>
    <t>Nodes</t>
  </si>
  <si>
    <t>Includes (4) SL210t Gen8 1U Nodes Including the following italicized items:</t>
  </si>
  <si>
    <t xml:space="preserve">Processors </t>
  </si>
  <si>
    <t>HP 64GB (8x8GB) Single Rank x4 PC3-14900R (DDR3-1866) Registered CAS-13 Memory</t>
  </si>
  <si>
    <t>Hard Drives</t>
  </si>
  <si>
    <t>(2) HP 300GB/10K 6G SFF SAS Drives</t>
  </si>
  <si>
    <t>HP Smart Array P420/1GB FBWC</t>
  </si>
  <si>
    <t xml:space="preserve">HP FlexFabric 10Gb 534FLR-SFP+ Adapter </t>
  </si>
  <si>
    <t>iLO Advanced 1-year TSU License</t>
  </si>
  <si>
    <t>(2) HP 1200W CS Platinum Plus Hot Plug Power Supplies</t>
  </si>
  <si>
    <t>4 x 80mm system fans; Non-hot plug, Non-redundant.</t>
  </si>
  <si>
    <t>Chassis:  2U; SL210t:  1U</t>
  </si>
  <si>
    <t>1 year Parts, 1 year Labor, 1-year on-site support with next business day response</t>
  </si>
  <si>
    <t>777882-S01</t>
  </si>
  <si>
    <t>8GB (1x8) UDIMM</t>
  </si>
  <si>
    <t>8GB (1 x 8GB) Unbuffered DIMMs PC3-12800E (1600MHz)</t>
  </si>
  <si>
    <t>Includes (2) 1TB SATA 7.2K LFF SC MDL Hard Drives; up to 4LFF hot plug</t>
  </si>
  <si>
    <t>HP iLO Management Engine (standard); Includes iLO Essentials 3yr 24x7 TS &amp; U License</t>
  </si>
  <si>
    <t>Includes keyboard/mouse</t>
  </si>
  <si>
    <t>iLO Essentials 3-year TSU, k/m</t>
  </si>
  <si>
    <t>777883-S01</t>
  </si>
  <si>
    <t>HP ML350pT08 E5-2609v2 SFF US Svr/S-Buy</t>
  </si>
  <si>
    <t>2x300GB/10K; up to 8 SFF</t>
  </si>
  <si>
    <t>P420i/ZM, k/m, iLO Adv 3yr</t>
  </si>
  <si>
    <t xml:space="preserve">HP ProLiant ML350p Gen8 E5-2609v2 2.5GHz 4-core 1P 8GB-R P420i/ZM 8 SFF 460W PS Server/S-Buy </t>
  </si>
  <si>
    <t>Includes (2) HP 300GB 6G SAS 10K SFF SC ENT Hard Drives; up to 8 SFF</t>
  </si>
  <si>
    <t>iLO Management Engine Standard; Includes iLO Advanced with 3yr 24x7 TS&amp;U License</t>
  </si>
  <si>
    <r>
      <t>Note:</t>
    </r>
    <r>
      <rPr>
        <sz val="11"/>
        <color indexed="10"/>
        <rFont val="HP Simplified"/>
        <family val="2"/>
      </rPr>
      <t xml:space="preserve"> Please refer to the Blue Carpet promotional 'terms and conditions' posted on the HP Partner Portal for the most up to date and current listing of sales incentives.  </t>
    </r>
  </si>
  <si>
    <t>U2GU0E</t>
  </si>
  <si>
    <t>U2FR0E</t>
  </si>
  <si>
    <t>U2FT7E</t>
  </si>
  <si>
    <t>U2GE5E</t>
  </si>
  <si>
    <t>U2GH2E</t>
  </si>
  <si>
    <t>U2GK9E</t>
  </si>
  <si>
    <t>U2FZ1E</t>
  </si>
  <si>
    <t>U2GN6E</t>
  </si>
  <si>
    <t>U2GB8E</t>
  </si>
  <si>
    <t>U2FG9E</t>
  </si>
  <si>
    <t>U2FK6E</t>
  </si>
  <si>
    <t>U2HA0E</t>
  </si>
  <si>
    <t>U2ED0E</t>
  </si>
  <si>
    <t>HP ProLiant MicroServer Gen8 E3-1220Lv2 2.3GHz 2-core 4GB-U B120i LFF 2x1TB 150W PS Server/S-Buy</t>
  </si>
  <si>
    <t>HP ProLiant MicroServer Gen8 E3-1220Lv2 2.3GHz 2-core 4GB-U B120i LFF 4x1TB LFF 150W PS Server/S-Buy</t>
  </si>
  <si>
    <t>Recommended TS Care pack</t>
  </si>
  <si>
    <t>- 24x7 coverage</t>
  </si>
  <si>
    <t>- Committed response  - HP will arrive onsite within 4hrs of call to HP</t>
  </si>
  <si>
    <t>- Basic software problem diagnosis of specified third party software</t>
  </si>
  <si>
    <t xml:space="preserve">- Third-party software diagnosis and vendor collaboration </t>
  </si>
  <si>
    <t xml:space="preserve">Recommended TS Care pack  </t>
  </si>
  <si>
    <t>- HP will arrive onsite Next Business day M-F.</t>
  </si>
  <si>
    <t>HP Foundation Care: Onsite Hardware &amp; Collaborative OS Support 3 yrs Next Busness Day 9x5</t>
  </si>
  <si>
    <t>- 9x5 coverage</t>
  </si>
  <si>
    <t>HP Foundation Care:  On site Hardware &amp; Collaborative OS Support 3 yrs, Next Business Day 9 x 5</t>
  </si>
  <si>
    <t>HP Foundation Care: On site Hardware &amp; Collaborative OS Support 3 yrs, Next Business Day 9 x 5</t>
  </si>
  <si>
    <t>HP Foundation Care: On site Hardware &amp; Collaborative OS Support 3 years, 7x24-4</t>
  </si>
  <si>
    <t>U2HC6E:     $2,392</t>
  </si>
  <si>
    <t>Includes 2x1TB NHP Entry-Level LFF SATA Drives</t>
  </si>
  <si>
    <t>Includes 4x1TB NHP Entry-Level LFF SATA Drives</t>
  </si>
  <si>
    <t>Includes 2x1TB Entry-Level LFF SATA Drives</t>
  </si>
  <si>
    <t xml:space="preserve">HP ML10 E3-1220v2 4GB US Svr/ S-Buy     </t>
  </si>
  <si>
    <t>8 Insight Control Trial Licenses</t>
  </si>
  <si>
    <t>Note</t>
  </si>
  <si>
    <t>This server contains (2) entry-level hard drives that are subject to Maximum Usage Limitations: The maximum usage limits are workload restrictions of less than 55TB of data transfers per year and power-on hours are limited to 2,400 hours per year (5 days/week, 8 hours/day). Parts and components that HP determines have reached or exceeded their Maximum Usage limitations will not be provided, repaired, or replaced under warranty.</t>
  </si>
  <si>
    <t>HP BLc3000 Platinum Enclosure 4 Platinum Power Supplies, 6 Fans, and 8 IC Trial Licenses; 3xBL460c E5-2650v2 Blades, D2220 Storage Blade</t>
  </si>
  <si>
    <t>Up to 4 LFF NHP SATA HDD</t>
  </si>
  <si>
    <t>This server contains (4) entry-level hard drives that are subject to Maximum Usage Limitations: The maximum usage limits are workload restrictions of less than 55TB of data transfers per year and power-on hours are limited to 2,400 hours per year (5 days/week, 8 hours/day). Parts and components that HP determines have reached or exceeded their Maximum Usage limitations will not be provided, repaired, or replaced under warranty.</t>
  </si>
  <si>
    <t>3MB (1 x 3MB) L3 cache</t>
  </si>
  <si>
    <t>Optional: SATA DVD-RW drive</t>
  </si>
  <si>
    <t>2x1TB Entry-Level LFF SATA</t>
  </si>
  <si>
    <t>4x1TB Entry-Level LFF SATA</t>
  </si>
  <si>
    <t>(1) AH166A HP 1/8 G2 Tape Autoloader Railkit</t>
  </si>
  <si>
    <t>U6UW4E</t>
  </si>
  <si>
    <t>U6UW5E</t>
  </si>
  <si>
    <t>U6UW6E</t>
  </si>
  <si>
    <t>U6UW7E</t>
  </si>
  <si>
    <t>U6UV8E</t>
  </si>
  <si>
    <t>U6UV9E</t>
  </si>
  <si>
    <t>U6UW0E</t>
  </si>
  <si>
    <t>U6UW1E</t>
  </si>
  <si>
    <t>U6UW2E</t>
  </si>
  <si>
    <t>U6UW3E</t>
  </si>
  <si>
    <t>U6UX2E</t>
  </si>
  <si>
    <t>U6UX3E</t>
  </si>
  <si>
    <t>U6UW8E</t>
  </si>
  <si>
    <t>U6UV6E</t>
  </si>
  <si>
    <t>U6UV7E</t>
  </si>
  <si>
    <t>U6UV4E</t>
  </si>
  <si>
    <t>U6UX4E</t>
  </si>
  <si>
    <t>U6UX5E</t>
  </si>
  <si>
    <t>U8A05E</t>
  </si>
  <si>
    <t>ML10 - Intel Processor Servers</t>
  </si>
  <si>
    <t>Enclosure: Three-year parts and labor, on-site limited global warranty. Certain restrictions and exclusions apply</t>
  </si>
  <si>
    <t>Enclosure options: Fans, Power Supplies, BladeSystem Onboard Administrator, 1 Year parts only or enclosure warranty</t>
  </si>
  <si>
    <t>HP BladeSystem Interconnects: 1 Year parts and labor, on-site regardless of the warranty period for the system in which they are installed</t>
  </si>
  <si>
    <t>HP Storage Fibre Channel switches have a maximum warranty period of one (1) year regardless of the warranty period for the system in which they are installed</t>
  </si>
  <si>
    <t xml:space="preserve">	D2220sb has three-year parts only limited global warranty (3-0-0). Certain restrictions and exclusions apply.</t>
  </si>
  <si>
    <t xml:space="preserve">	Server warranty includes 3-year Parts, 3-year Labor, 3-year on-site support.</t>
  </si>
  <si>
    <t>HP BladeSystem c3000 Platinum Enclosure 4 Platinum Power Supplies and 6 Fans; up to 8 half height devices supported</t>
  </si>
  <si>
    <t>JRIT Bundle?</t>
  </si>
  <si>
    <t>JRIT</t>
  </si>
  <si>
    <t>C0H18SB</t>
  </si>
  <si>
    <t>780017-S01</t>
  </si>
  <si>
    <t xml:space="preserve">HP ProLiant DL360 Gen9 E5-2609v3 1.9GHz 6-core 8GB-R H240ar 8 SFF 500W PS Server/S-Buy </t>
  </si>
  <si>
    <t>HP ProLiant DL360 Gen9</t>
  </si>
  <si>
    <t>Intel® Xeon® E5-2609v3</t>
  </si>
  <si>
    <t>8GB (1x8GB Registered DIMMs, 2133 MHz)</t>
  </si>
  <si>
    <t>HP H240ar FIO Smart Host Bus Adapter</t>
  </si>
  <si>
    <t>5 hot plug fans, redundant</t>
  </si>
  <si>
    <t>780018-S01</t>
  </si>
  <si>
    <t xml:space="preserve">HP ProLiant DL360 Gen9 E5-2620v3 2.4GHz 6-core 16GB-R H240ar 8 SFF 500W RPS Server/S-Buy </t>
  </si>
  <si>
    <t>780019-S01</t>
  </si>
  <si>
    <t>Intel® Xeon® E5-2620v3</t>
  </si>
  <si>
    <t>(2) HP 500W Flex Slot Platinum Hot Plug Redundant Power Supplies</t>
  </si>
  <si>
    <t>(1) HP 500W Flex Slot Platinum Power Supply</t>
  </si>
  <si>
    <t xml:space="preserve">HP ProLiant DL360 Gen9 E5-2640v3 2.6GHz 8-core 2P 16GB-R P440ar 8 SFF 500W RPS Server/S-Buy </t>
  </si>
  <si>
    <t>(2) Intel® Xeon® E5-2640v3</t>
  </si>
  <si>
    <t>7 hot plug fans, redundant</t>
  </si>
  <si>
    <t>PCI Express Slots:</t>
  </si>
  <si>
    <t>2 Standard (1-FH/3/4L, 1-LP) PCIe 3.0</t>
  </si>
  <si>
    <t>3 Standard (1-FH/HL, 2-LP) PCIe 3.0</t>
  </si>
  <si>
    <t>780020-S01</t>
  </si>
  <si>
    <t xml:space="preserve">HP ProLiant DL360 Gen9 E5-2660v3 2.6GHz 10-core 16GB-R P440ar 8 SFF 800W RPS Server/S-Buy </t>
  </si>
  <si>
    <t>Intel® Xeon® E5-2660v3</t>
  </si>
  <si>
    <t>16GB (1x16GB Registered DIMMs, 2133 MHz)</t>
  </si>
  <si>
    <t>(2) HP 800W Flex Slot Platinum Hot Plug Redundant Power Supplies</t>
  </si>
  <si>
    <t>780021-S01</t>
  </si>
  <si>
    <t xml:space="preserve">HP ProLiant DL360 Gen9 E5-2690v3 2.6GHz 12-core 32GB-R P440ar 8 SFF 800W RPS Server/S-Buy </t>
  </si>
  <si>
    <t>Intel® Xeon® E5-2690v3</t>
  </si>
  <si>
    <t>32GB (2x16GB Registered DIMMs, 2133 MHz)</t>
  </si>
  <si>
    <t>780022-S01</t>
  </si>
  <si>
    <t xml:space="preserve">HP ProLiant DL360 Gen9 E5-2670v3 2.3GHz 12-core 2P 64GB-R P440ar 8 SFF 800W RPS Server/S-Buy </t>
  </si>
  <si>
    <t>(2) Intel® Xeon® E5-2670v3</t>
  </si>
  <si>
    <t>64GB (4x16GB Registered DIMMs, 2133 MHz)</t>
  </si>
  <si>
    <t xml:space="preserve">HP DL360 Gen9 E5-2620v3 8SFF US Svr/S-Buy </t>
  </si>
  <si>
    <t xml:space="preserve">HP DL360 Gen9 E5-2609v3 8SFF US Svr/S-Buy </t>
  </si>
  <si>
    <t xml:space="preserve">HP DL360 Gen9 E5-2640v3 8SFF US Svr/S-Buy </t>
  </si>
  <si>
    <t xml:space="preserve">HP DL360 Gen9 E5-2660v3 8SFF US Svr/S-Buy </t>
  </si>
  <si>
    <t xml:space="preserve">HP DL360 Gen9 E5-2690v3 8SFF US Svr/S-Buy </t>
  </si>
  <si>
    <t xml:space="preserve">HP DL360 Gen9 E5-2670v3 8SFF US Svr/S-Buy </t>
  </si>
  <si>
    <t>784657-S01</t>
  </si>
  <si>
    <t>HP ProLiant DL360 Gen9 E5-2680v3 2.5GHz 12-core 2P 64GB-R P440ar 8 SFF 2x80GB 800W RPS Server/S-Buy</t>
  </si>
  <si>
    <t>(2) Intel® Xeon® E5-2680v3</t>
  </si>
  <si>
    <t>Includes 2x80GB 6G SATA VE 2.5in SC EB SSD; up to 8 SFF</t>
  </si>
  <si>
    <t xml:space="preserve">HP DL360 Gen9 E5-2680v3 8SFF Svr/S-Buy </t>
  </si>
  <si>
    <t>DL360 Gen9 - Intel v3 Processor Servers</t>
  </si>
  <si>
    <t>HP DL360 Gen9 E5-2609v3 SAS US Svr/S-Buy</t>
  </si>
  <si>
    <t>HP DL360 Gen9 E5-2620v3 SAS US Svr/S-Buy</t>
  </si>
  <si>
    <t>HP DL360 Gen9 E5-2640v3 SAS US Svr/S-Buy</t>
  </si>
  <si>
    <t>HP DL360 Gen9 E5-2660v3 SAS US Svr/S-Buy</t>
  </si>
  <si>
    <t>HP DL360 Gen9 E5-2690v3 SAS US Svr/S-Buy</t>
  </si>
  <si>
    <t>HP DL360 Gen9 E5-2670v3 SAS US Svr/S-Buy</t>
  </si>
  <si>
    <t xml:space="preserve">HP DL360 Gen9 E5-2680v3 SFF Svr/S-Buy   </t>
  </si>
  <si>
    <t>777339-S01</t>
  </si>
  <si>
    <t xml:space="preserve">HP DL380 Gen9 E5-2640v3 24S US Svr/S-Buy </t>
  </si>
  <si>
    <t>HP ProLiant DL380 Gen9 E5-2640v3 2.6GHz 8-core 1P 32GB-R P440ar 24SFF 2x800W PS Server/S-Buy</t>
  </si>
  <si>
    <t>HP ProLiant DL380 Gen9</t>
  </si>
  <si>
    <t>Intel® Xeon® E5-2640v3</t>
  </si>
  <si>
    <t>None included, up to 24 SFF</t>
  </si>
  <si>
    <t>4 hot-plug fans, redundant</t>
  </si>
  <si>
    <t>Rack (2U), HP Easy Install Rails</t>
  </si>
  <si>
    <t>3 PCIe slots</t>
  </si>
  <si>
    <t>777336-S01</t>
  </si>
  <si>
    <t xml:space="preserve">HP DL380 Gen9 E5-2609v3 US Svr/S-Buy </t>
  </si>
  <si>
    <t xml:space="preserve">HP DL380 Gen9 E5-2620v3 US Svr/S-Buy </t>
  </si>
  <si>
    <t>777337-S01</t>
  </si>
  <si>
    <t>HP ProLiant DL380 Gen9 E5-2620v3 2.4GHz 6-core 1P 16GB-R H240ar 8SFF 500W PS Server/S-Buy</t>
  </si>
  <si>
    <t>HP ProLiant DL380 Gen9 E5-2609v3 1.9GHz 6-core 1P 8GB-R H240ar 8SFF 500W PS Server/S-Buy</t>
  </si>
  <si>
    <t>777338-S01</t>
  </si>
  <si>
    <t xml:space="preserve">HP DL380 Gen9 E5-2640v3 US Svr/S-Buy </t>
  </si>
  <si>
    <t>(2) HP 500W Flex Slot Redundant Platinum Power Supplies</t>
  </si>
  <si>
    <t>6 PCIe slots</t>
  </si>
  <si>
    <t>6 hot-plug fans, redundant</t>
  </si>
  <si>
    <t>779559-S01</t>
  </si>
  <si>
    <t xml:space="preserve">HP DL380 Gen9 E5-2620v3 1P 12LFF Svr/SB </t>
  </si>
  <si>
    <t>HP ProLiant DL380 Gen9 E5-2620v3 2.4GHz 6-core 1P 16GB-R P840ar/4GB 12LFF 2x800W PS Server/S-Buy</t>
  </si>
  <si>
    <t>None included, up to 12 LFF</t>
  </si>
  <si>
    <t>Rack (2U), HP LFF Easy Install Rails</t>
  </si>
  <si>
    <t>HP H240ar Smart Host Bus Adapter</t>
  </si>
  <si>
    <t>784655-S01</t>
  </si>
  <si>
    <t>HP ProLiant DL380 Gen9 E5-2670v3 2.3GHz 12-core 2P 64GB-R P440ar 8SFF 2x10Gb 2x800W PS Server/S-Buy</t>
  </si>
  <si>
    <t xml:space="preserve">HP DL380 Gen9 E5-2670v3 Perf US Svr/S-Buy </t>
  </si>
  <si>
    <t>Energy Star:</t>
  </si>
  <si>
    <t>Meets Energy Star requirements</t>
  </si>
  <si>
    <t xml:space="preserve">HP DL380 Gen9 E5-2609v3 US Svr/S-Buy    </t>
  </si>
  <si>
    <t xml:space="preserve">HP DL380 Gen9 E5-2620v3 US Svr/S-Buy    </t>
  </si>
  <si>
    <t xml:space="preserve">HP DL380 Gen9 E5-2640v3 US Svr/S-Buy    </t>
  </si>
  <si>
    <t>HP DL380 Gen9 E5-2640v3 24S US Svr/S-Buy</t>
  </si>
  <si>
    <t>HP DL380 Gen9 E5-2670v3 Perf US Svr/SBuy</t>
  </si>
  <si>
    <t>DL380 Gen9 - Intel v3 Processor Servers</t>
  </si>
  <si>
    <t>776976-S01</t>
  </si>
  <si>
    <t xml:space="preserve">HP ML350T09 E5-2609v3 LFF US Svr/S-Buy  </t>
  </si>
  <si>
    <t>776977-S01</t>
  </si>
  <si>
    <t xml:space="preserve">HP ML350T09 E5-2620v3 SFF US Svr/S-Buy  </t>
  </si>
  <si>
    <t>776978-S01</t>
  </si>
  <si>
    <t xml:space="preserve">HP ML350T09 E5-2640v3 SFF US Svr/S-Buy  </t>
  </si>
  <si>
    <t xml:space="preserve">HP ML350T09 E5-2609v3 LFF US Svr/S-Buy </t>
  </si>
  <si>
    <t xml:space="preserve">HP ProLiant ML350 Gen9 E5-2609v3 1.9GHz 6-core 1P 8GB-R P440ar 8 LFF 500W PS Server/S-Buy </t>
  </si>
  <si>
    <t>HP ML350 Gen9 Server Tower</t>
  </si>
  <si>
    <t>HP 9.5mm SATA DVD ROM Jb Kit</t>
  </si>
  <si>
    <t>9 PCIe slots</t>
  </si>
  <si>
    <t>None ship standard, up to 8 LFF</t>
  </si>
  <si>
    <t xml:space="preserve">HP ML350T09 E5-2620v3 SFF US Svr/S-Buy </t>
  </si>
  <si>
    <t xml:space="preserve">HP ProLiant ML350 Gen9 E5-2620v3 2.4GHz 6-core 1P 8GB-R P440ar 8 SFF 500W PS Server/S-Buy </t>
  </si>
  <si>
    <t xml:space="preserve">HP ML350T09 E5-2640v3 SFF US Svr/S-Buy </t>
  </si>
  <si>
    <t xml:space="preserve">HP ProLiant ML350 Gen9 E5-2640v3 2.6GHz 8-core 16GB-R P440ar 8 SFF 800W RPS Server/S-Buy </t>
  </si>
  <si>
    <t>779803-S01</t>
  </si>
  <si>
    <t xml:space="preserve">HP BL460cGen9 E5-2690v3 2P 128G Svr/SBuy </t>
  </si>
  <si>
    <t xml:space="preserve">HP ProLiant BL460c Gen9 E5-2690v3 2.6GHz 12-core 2P 128GB-L P244br Server/S-Buy </t>
  </si>
  <si>
    <t>HP ProLiant BL460c Gen9</t>
  </si>
  <si>
    <t xml:space="preserve">(2) Intel® Xeon® E5-2690v3 </t>
  </si>
  <si>
    <t>128GB (4x32GB Registered DIMMs, 2133 MHz)</t>
  </si>
  <si>
    <t>2 standard - Slot 1 supports Type A mezzanine Cards. Slot 2 supports Type A and Type B mezzanine cards.</t>
  </si>
  <si>
    <t>Expansion Slots:</t>
  </si>
  <si>
    <t>779804-S01</t>
  </si>
  <si>
    <t xml:space="preserve">HP BL460cGen9 E5-2680v3 2P 128G Svr/SBuy </t>
  </si>
  <si>
    <t xml:space="preserve">HP ProLiant BL460c Gen9 E5-2680v3 2.5GHz 12-core 2P 128GB-L P244br Server/S-Buy </t>
  </si>
  <si>
    <t xml:space="preserve">(2) Intel® Xeon® E5-2680v3 </t>
  </si>
  <si>
    <t>779805-S01</t>
  </si>
  <si>
    <t xml:space="preserve">HP BL460cGen9 E5-2640v3 2P 64G Svr/SBuy </t>
  </si>
  <si>
    <t xml:space="preserve">HP ProLiant BL460c Gen9 E5-2640v3 2.6GHz 8-core 2P 64GB-R H244br Server/S-Buy </t>
  </si>
  <si>
    <t xml:space="preserve">(2) Intel® Xeon® E5-2640v3 </t>
  </si>
  <si>
    <t>HP H244br Smart HBA</t>
  </si>
  <si>
    <t>HP FlexFabric 10Gb 2-port 536FLB FlexibleLOM</t>
  </si>
  <si>
    <t>HP FlexFabric 20Gb 2-port 650FLB FlexibleLOM</t>
  </si>
  <si>
    <t>779806-S01</t>
  </si>
  <si>
    <t xml:space="preserve">HP BL460cGen9 E5-2620v3 1P 32G Svr/SBuy </t>
  </si>
  <si>
    <t xml:space="preserve">HP ProLiant BL460c Gen9 E5-2620v3 2.4GHz 6-core 1P 32GB-R H244br Server/S-Buy </t>
  </si>
  <si>
    <t>784099-S01</t>
  </si>
  <si>
    <t xml:space="preserve">HP DL180 Gen9 E5-2603v3 LFF US Svr/S-Buy </t>
  </si>
  <si>
    <t xml:space="preserve">HP ProLiant DL180 Gen9 E5-2603v3 1.6GHz 6-core 8GB-R B140i 8 LFF 550W PS Server/S-Buy </t>
  </si>
  <si>
    <t>HP ProLiant DL180 Gen9</t>
  </si>
  <si>
    <t xml:space="preserve">Intel® Xeon® E5-2603v3 </t>
  </si>
  <si>
    <t>HP Ethernet 1Gb 2-port i350 Adapter</t>
  </si>
  <si>
    <t>HP Dynamic Smart Array B140i</t>
  </si>
  <si>
    <t xml:space="preserve">(1) HP 550W FIO Power Supply </t>
  </si>
  <si>
    <t>2 hot swap fans, non redundant</t>
  </si>
  <si>
    <t>784100-S01</t>
  </si>
  <si>
    <t xml:space="preserve">HP DL180 Gen9 E5-2609v3 SFF US Svr/S-Buy </t>
  </si>
  <si>
    <t xml:space="preserve">HP ProLiant DL180 Gen9 E5-2609v3 1.9GHz 6-core 8GB-R H240 8 SFF 550W PS Server/S-Buy </t>
  </si>
  <si>
    <t xml:space="preserve">Intel® Xeon® E5-2609v3 </t>
  </si>
  <si>
    <t>Rack (2U), HP SFF Easy Install Rails</t>
  </si>
  <si>
    <t>783357-S01</t>
  </si>
  <si>
    <t>HP DL160 Gen9 E5-2603v3 LFF US Svr/S-Buy</t>
  </si>
  <si>
    <t xml:space="preserve">HP ProLiant DL160 Gen9 E5-2603v3 1.6GHz 6-core 8GB-R B140i 4 LFF 550W PS US Server/S-Buy </t>
  </si>
  <si>
    <t>DL160 Gen9</t>
  </si>
  <si>
    <t xml:space="preserve">(1) HP 550W Power Supply </t>
  </si>
  <si>
    <t>3 hot swap fans, non redundant</t>
  </si>
  <si>
    <t>2 Standard (1-FH/HL, 1-LP) PCIe 3.0</t>
  </si>
  <si>
    <t>Rack (1U), HP Easy Install Rails</t>
  </si>
  <si>
    <t>783358-S01</t>
  </si>
  <si>
    <t xml:space="preserve">HP DL160 Gen9 E5-2609v3 SFF US Svr/S-Buy </t>
  </si>
  <si>
    <t xml:space="preserve">HP ProLiant DL160 Gen9 E5-2609v3 1.9GHz 6-core 8GB-R H240 8 SFF 550W PS US Server/S-Buy </t>
  </si>
  <si>
    <t>None included; up to 8 SFF</t>
  </si>
  <si>
    <t>HP H240 Smart Host Bus Adapter</t>
  </si>
  <si>
    <t>783359-S01</t>
  </si>
  <si>
    <t xml:space="preserve">HP DL160 Gen9 E5-2620v3 SFF US Svr/S-Buy </t>
  </si>
  <si>
    <t xml:space="preserve">HP ProLiant DL160 Gen9 E5-2620v3 2.4GHz 6-core 16GB-R H240 8 SFF 550W PS US Server/S-Buy </t>
  </si>
  <si>
    <t xml:space="preserve">Intel® Xeon® E5-2620v3 </t>
  </si>
  <si>
    <t>4 hot swap fans, redundant</t>
  </si>
  <si>
    <t>Rack (1U), HP SFF Easy Install Rails</t>
  </si>
  <si>
    <t>HP Dynamic Smart Array B120i/Zero Memory SATA Controller</t>
  </si>
  <si>
    <t>(2) HP 800W Flex Slot Platinum Power Supplies</t>
  </si>
  <si>
    <t>8GB (1x8GB Registered DIMMs, 2133 MHz);  Note:  the DIMM will operate at 1600 MHz with this processor.</t>
  </si>
  <si>
    <t>16GB (2x8GB Registered DIMMs, 2133 MHz);  Note:  the DIMMs will operate at 1866 MHz with this processor.</t>
  </si>
  <si>
    <t>16GB (2x8GB Registered DIMMs, 2133 MHz)  Note:  The DIMMs will operate at 1866 MHz with this processor.</t>
  </si>
  <si>
    <t>8GB (1x8GB Registered DIMMs, 2133 MHz)  Note:  The DIMM will operate at 1600 MHz with this processor.</t>
  </si>
  <si>
    <t>16GB (1x16GB Registered DIMMs, 2133 MHz)  Note:  The DIMM will operate at 1866 MHz with this processor.</t>
  </si>
  <si>
    <t>32GB (2x16GB Registered DIMMs, 2133 MHz)  Note:  The DIMMs will operate at 1866 MHz with this processor.</t>
  </si>
  <si>
    <t>64GB (4x16GB Registered DIMMs, 2133 MHz)  Note:  The DIMMs will operate at 1866 MHz with this processor.</t>
  </si>
  <si>
    <t>0, up to 24 SFF</t>
  </si>
  <si>
    <t>DL160 Gen9 - Intel v3 Processor Servers</t>
  </si>
  <si>
    <t>1x550W</t>
  </si>
  <si>
    <t>B140i</t>
  </si>
  <si>
    <t>DL180 Gen9 - Intel v3 Processor Servers</t>
  </si>
  <si>
    <t>BL460c Gen9 - Intel v3 Processor Servers</t>
  </si>
  <si>
    <t>BL460c Gen9 E5-2620v3 1P 32G Svr/Sbuy</t>
  </si>
  <si>
    <t>BL460c Gen9 E5-2640v3 2P 64G Svr/Sbuy</t>
  </si>
  <si>
    <t>BL460c Gen9 E5-2680v3 2P 128G Svr/Sbuy</t>
  </si>
  <si>
    <t>BL460c Gen9 E5-2690v3 2P 128G Svr/Sbuy</t>
  </si>
  <si>
    <t>1x500W</t>
  </si>
  <si>
    <t>2x800W</t>
  </si>
  <si>
    <t>H244br HBA</t>
  </si>
  <si>
    <t>128GB (4x32)RDIMM</t>
  </si>
  <si>
    <t>P244br; 20Gb 2-port 650FLB FlexLOM</t>
  </si>
  <si>
    <t>2x500W</t>
  </si>
  <si>
    <t>H240ar HBA</t>
  </si>
  <si>
    <t>U7BF5E</t>
  </si>
  <si>
    <t>U7RN2E</t>
  </si>
  <si>
    <t>U7RN3E</t>
  </si>
  <si>
    <t>U7RN4E</t>
  </si>
  <si>
    <t>U7AZ1E</t>
  </si>
  <si>
    <t>U7RP4E</t>
  </si>
  <si>
    <t>U7RP5E</t>
  </si>
  <si>
    <t>U7RP6E</t>
  </si>
  <si>
    <t>U7AS7E</t>
  </si>
  <si>
    <t>U7RP7E</t>
  </si>
  <si>
    <t>U7RP8E</t>
  </si>
  <si>
    <t>U7RP9E</t>
  </si>
  <si>
    <t xml:space="preserve">HP 3y Nbd DL360 Gen9 FC </t>
  </si>
  <si>
    <t>U7AL3E</t>
  </si>
  <si>
    <t xml:space="preserve">HP S-Buy 3y 24x7 DL360 Gen9 FC </t>
  </si>
  <si>
    <t>U7RN8E</t>
  </si>
  <si>
    <t xml:space="preserve">HP S-Buy 3y 24x7 DL360 Gen9 ProCare </t>
  </si>
  <si>
    <t>U7RN9E</t>
  </si>
  <si>
    <t xml:space="preserve">HP S-Buy 3y CTR DL360 Gen9 ProCare </t>
  </si>
  <si>
    <t>U7RP0E</t>
  </si>
  <si>
    <t>U7AD9E</t>
  </si>
  <si>
    <t>U7RP1E</t>
  </si>
  <si>
    <t>U7RP2E</t>
  </si>
  <si>
    <t>U7RP3E</t>
  </si>
  <si>
    <t>U7BM9E</t>
  </si>
  <si>
    <t>U7RN5E</t>
  </si>
  <si>
    <t>U7RN6E</t>
  </si>
  <si>
    <t>U7RN7E</t>
  </si>
  <si>
    <t>Smart Buy Registered DDR4 Memory Compatible with Gen9 Intel v3 (Haswell) Servers</t>
  </si>
  <si>
    <t>726718-S21</t>
  </si>
  <si>
    <t xml:space="preserve">HP S-BUY 8GB 1Rx4 PC4-2133P-R Kit       </t>
  </si>
  <si>
    <t>726719-S21</t>
  </si>
  <si>
    <t>726722-S21</t>
  </si>
  <si>
    <t xml:space="preserve">HP S-Buy 16GB 2Rx4 PC4-2133P-R Kit      </t>
  </si>
  <si>
    <t xml:space="preserve">HP S-Buy 32GB 4Rx4 PC4-2133P-L Kit      </t>
  </si>
  <si>
    <t>(same product as 726718-B21)</t>
  </si>
  <si>
    <t>(same product as 726719-B21)</t>
  </si>
  <si>
    <t>(same product as 726722-B21)</t>
  </si>
  <si>
    <t>None included, (Optional: DVD-ROM, DVD-RW with Universal Media Bay)</t>
  </si>
  <si>
    <t>P440ar/2G</t>
  </si>
  <si>
    <t>P840ar/4G</t>
  </si>
  <si>
    <t>None included, (Optional: DVD-ROM, DVD-RW via Universal Media Bay)</t>
  </si>
  <si>
    <t>HP Smart Array P440ar/2G Controller with 96W Smart Storage Battery</t>
  </si>
  <si>
    <t>HP Flexible Smart Array P840ar/4G FIO Controller with 96W Smart Storage Battery</t>
  </si>
  <si>
    <t>H240 Smart HBA</t>
  </si>
  <si>
    <t>C8S54SB</t>
  </si>
  <si>
    <t>HP MSA 2040 SAS DC LFF Storage/S-Buy</t>
  </si>
  <si>
    <t>C8S55SB</t>
  </si>
  <si>
    <t>HP MSA 2040 SAS DC SFF Storage/S-Buy</t>
  </si>
  <si>
    <t>K2Q05SB</t>
  </si>
  <si>
    <t>HP 1040 1Gb 12x300 SAS SFF Bndl/S-Buy</t>
  </si>
  <si>
    <t>K2Q06SB</t>
  </si>
  <si>
    <t>HP 1040 1Gb 12x900 SAS SFF Bndl/S-Buy</t>
  </si>
  <si>
    <t>K2Q07SB</t>
  </si>
  <si>
    <t>HP 1040 10Gb 12x300 SAS SFF Bndl/S-Buy</t>
  </si>
  <si>
    <t>K2Q08SB</t>
  </si>
  <si>
    <t>HP 1040 10Gb 12x900 SAS SFF Bndl/S-Buy</t>
  </si>
  <si>
    <t>659337-S21</t>
  </si>
  <si>
    <t>HP ProLiant ML10 Gen8 E3-1220v2 3.1GHz 4-core 4GB-U B110i Non-hot Plug LFF 2x1TB 300W Server/S-Buy</t>
  </si>
  <si>
    <t>HP Embedded 1Gb Ethernet 4-port 331i Adapter</t>
  </si>
  <si>
    <t>794097-S01</t>
  </si>
  <si>
    <t>794098-S01</t>
  </si>
  <si>
    <t>759208-S21</t>
  </si>
  <si>
    <t xml:space="preserve">HP 300GB 12G SAS 15K 2.5in SC ENT S-Buy </t>
  </si>
  <si>
    <t>759212-S21</t>
  </si>
  <si>
    <t xml:space="preserve">HP 600GB 12G SAS 15K 2.5in SC ENT S-Buy </t>
  </si>
  <si>
    <t>(same product as 759208-B21)</t>
  </si>
  <si>
    <t>(same product as 759212-B21)</t>
  </si>
  <si>
    <t xml:space="preserve">HP 1TB 6G SATA 7.2k 3.5in NHP S-Buy HDD </t>
  </si>
  <si>
    <t>(same product as 659337-B21)</t>
  </si>
  <si>
    <t>HP ProLiant DL380 Gen9 E5-2640v3 2.6GHz 8-core 2P 16GB-R P440ar 8SFF 2x500W PS Server/S-Buy</t>
  </si>
  <si>
    <t xml:space="preserve">HP ProLiant DL380 Gen9 E5-2640v3 2.6GHz 8-core 2P 16GB-R P440ar 8SFF 2x500W PS Server/S-Buy </t>
  </si>
  <si>
    <t>HP Embedded 1Gb Ethernet 4-port 331i Adapter plus HP FlexFabric 10Gb 2-port 556FLR-SFP+ Adapter</t>
  </si>
  <si>
    <t>HP Embedded 1Gb Ethernet 4-port 331i Adapter plus HP FlexFabric 10Gb 2-port 533FLR-T Adapter</t>
  </si>
  <si>
    <t>HP Smart Array P440ar/2GB Controller with 96W Smart Storage Battery</t>
  </si>
  <si>
    <t>U2HQ0E</t>
  </si>
  <si>
    <t>U7TM6E</t>
  </si>
  <si>
    <t>U7TM7E</t>
  </si>
  <si>
    <t>iLO Management Engine Standard; Includes iLO Advanced License</t>
  </si>
  <si>
    <t>P440ar/2G, iLO Advanced</t>
  </si>
  <si>
    <t>P840ar/4G, iLO Advanced</t>
  </si>
  <si>
    <t>HP Smart Array P244br Controller with 1GB FBWC</t>
  </si>
  <si>
    <t>ML350 Gen9 - Intel v3 Processor Servers</t>
  </si>
  <si>
    <t xml:space="preserve">HP Foundation Care: On site Hardware &amp; Collaborative OS Support 3 years, 7x24-4 </t>
  </si>
  <si>
    <t>- Rapid access to Advanced Solution Center.</t>
  </si>
  <si>
    <t xml:space="preserve">- Basic software problem diagnosis of  specific 3rd party software.  </t>
  </si>
  <si>
    <t xml:space="preserve">- Collaborative Call Management with Software ISV.  </t>
  </si>
  <si>
    <t>- Remote TAM to provide firmware management; incidents, trends and proactive scan reporting.</t>
  </si>
  <si>
    <t>HP Proactive Care: 3 year 4 hour response 24 hours a day x 7 day a week  Proactive Care Service</t>
  </si>
  <si>
    <t xml:space="preserve">U2EF7E:         </t>
  </si>
  <si>
    <t>HP Foundation Care: On site Hardware &amp; Collaborative OS Support 3 years, NBD</t>
  </si>
  <si>
    <t>•24x7 coverage window with 2-hour remote response                              </t>
  </si>
  <si>
    <t>•Basic Software Support               </t>
  </si>
  <si>
    <t>•Collaborative call management</t>
  </si>
  <si>
    <t>- Collaborative Software support</t>
  </si>
  <si>
    <t>- Access to firmware updates</t>
  </si>
  <si>
    <t>- Priority over warranty only customers</t>
  </si>
  <si>
    <t xml:space="preserve">- Replacement parts and materials, covered through onsite support, avoiding Time &amp; Material fees </t>
  </si>
  <si>
    <t xml:space="preserve">U2HC6E:    </t>
  </si>
  <si>
    <t>20 pts</t>
  </si>
  <si>
    <t>728551-S01</t>
  </si>
  <si>
    <t>HP DL580 Gen8 E7-4890v2 Svr/S-Buy</t>
  </si>
  <si>
    <t xml:space="preserve">HP ProLiant DL580 Gen8 E7-4890v2 2.8GHz 15-core 2P 64GB-R P830i/2G 5 SFF 1200W RPS Server/S-Buy </t>
  </si>
  <si>
    <t xml:space="preserve">HP DL580 Gen8 E7-4890v2 2P Svr/S-Buy </t>
  </si>
  <si>
    <t>(2) Intel® Xeon® E7-4890v2 (2.8GHz/15-core/37.5MB/155W) Processors</t>
  </si>
  <si>
    <t>HP ProLiant Tower Servers</t>
  </si>
  <si>
    <t>Smart Buy HDD Options - Gen8 &amp; Gen9 Servers</t>
  </si>
  <si>
    <t>800073-S01</t>
  </si>
  <si>
    <t>800075-S01</t>
  </si>
  <si>
    <t>HP DL380 Gen9 E5-2643v3 SFF Svr/S-Buy</t>
  </si>
  <si>
    <t>800076-S01</t>
  </si>
  <si>
    <t>HP DL380 Gen9 E5-2667v3 SFF Svr/S-Buy</t>
  </si>
  <si>
    <t>800077-S01</t>
  </si>
  <si>
    <t>800078-S01</t>
  </si>
  <si>
    <t>HP DL380 Gen9 E5-2690v3 2P Svr/S-Buy</t>
  </si>
  <si>
    <t>HP DL380 Gen9 E5-2697v3 2P Svr/S-Buy</t>
  </si>
  <si>
    <t>800079-S01</t>
  </si>
  <si>
    <t>800080-S01</t>
  </si>
  <si>
    <t>HP DL360 Gen9 E5-2643v3 SAS US Svr/S-Buy</t>
  </si>
  <si>
    <t>800081-S01</t>
  </si>
  <si>
    <t>HP DL360 Gen9 E5-2667v3 SAS US Svr/S-Buy</t>
  </si>
  <si>
    <t>800082-S01</t>
  </si>
  <si>
    <t>HP DL360 Gen9 E5-2697v3 SAS US Svr/S-Buy</t>
  </si>
  <si>
    <t>792468-S01</t>
  </si>
  <si>
    <t>HP DL380 Gen9 E5-2650v3 SFF Svr/S-Buy</t>
  </si>
  <si>
    <t>32GB (4x8) RDIMM</t>
  </si>
  <si>
    <t>792467-S01</t>
  </si>
  <si>
    <t xml:space="preserve">HP ML350T09 E5-2609v3 SFF US Svr/S-Buy  </t>
  </si>
  <si>
    <t>c3000 &amp; c7000 enclosures/c3000 JRIT Bundles</t>
  </si>
  <si>
    <t xml:space="preserve">HP ProLiant ML350 Gen9 E5-2609v3 1.9GHz 6-core 8GB-R H240ar 8 SFF 2x300GB 500W PS Server/S-Buy </t>
  </si>
  <si>
    <t xml:space="preserve">HP ML350 Gen9 E5-2609v3 2x300 Svr/S-Buy </t>
  </si>
  <si>
    <t>8GB (1x8GB Registered DIMMs, 2133 MHz)  Note:  The DIMM will operate at 1600MHz with this processor.</t>
  </si>
  <si>
    <t>HP H240ar 12Gb 1-port Int Smart Host Bus Adapter</t>
  </si>
  <si>
    <t xml:space="preserve">HP ProLiant DL380 Gen9 E5-2650v3 2.3GHz 10-core 2P 32GB-R P440ar 24 SFF 800W RPS Server/S-Buy </t>
  </si>
  <si>
    <t xml:space="preserve">HP DL380 Gen9 E5-2650v3 25SFF Svr/S-Buy </t>
  </si>
  <si>
    <t>(2) Intel® Xeon® E5-2650 v3</t>
  </si>
  <si>
    <t>32GB (4x8GB Registered DIMMs, 2133 MHz)</t>
  </si>
  <si>
    <t>Includes 2x300GB 6G/10K SFF SAS Drives (for boot) plus 4x600GB 6G/10K SFF SAS Drives (for data); up to 24 SFF</t>
  </si>
  <si>
    <t>iLO Management Engine Standard; Includes iLO Advanced 3yr TS&amp;U License</t>
  </si>
  <si>
    <t xml:space="preserve">HP DL360 Gen9 E5-2643v3 8SFF US Svr/S-Buy </t>
  </si>
  <si>
    <t xml:space="preserve">HP ProLiant DL360 Gen9 E5-2620v3 2.4GHz 6-core 16GB-R P440ar 8 SFF 500W RPS Server/S-Buy </t>
  </si>
  <si>
    <t>HP ProLiant DL360 Gen9 E5-2643v3 3.4GHz 6-core 32GB-R P440ar 8 SFF 500W RPS Server/S-Buy</t>
  </si>
  <si>
    <t>HP ProLiant DL360 Gen9 E5-2667v3 3.2GHz 8-core 1P 32GB-R P440ar 8 SFF 500W RPS Server/S-Buy</t>
  </si>
  <si>
    <t>HP DL360 Gen9 E5-2667v3 1P Svr/S-Buy</t>
  </si>
  <si>
    <t>HP ProLiant DL360 Gen9 E5-2697v3 2.6GHz 14-core 2P 64GB-R P440ar 8 SFF 800W RPS Server/S-Buy</t>
  </si>
  <si>
    <t>HP DL360 Gen9 E5-2697v3 2P Svr/S-Buy</t>
  </si>
  <si>
    <t>HP DL380 Gen9 E5-2620v3 1P Svr/S-Buy</t>
  </si>
  <si>
    <t>HP ProLiant DL380 Gen9 E5-2620v3 2.4GHz 6-core 1P 16GB-R P440ar 8 SFF 500W PS Server/S-Buy</t>
  </si>
  <si>
    <t>HP DL380 Gen9 E5-2643v3 1P Svr/S-Buy</t>
  </si>
  <si>
    <t>HP ProLiant DL380 Gen9 E5-2643v3 3.4GHz 6-core 1P 32GB-R P440ar 8 SFF 500W RPS Server/S-Buy</t>
  </si>
  <si>
    <t>HP DL380 Gen9 E5-2667v3 1P Svr/S-Buy</t>
  </si>
  <si>
    <t>HP ProLiant DL380 Gen9 E5-2667v3 3.2GHz 8-core 1P 32GB-R P440ar 8 SFF 500W RPS Server/S-Buy</t>
  </si>
  <si>
    <t>HP ProLiant DL380 Gen9 E5-2690v3 2.6GHz 12-core 2P 64GB-R P440ar 8 SFF 800W RPS Server/S-Buy</t>
  </si>
  <si>
    <t>HP ProLiant DL380 Gen9 E5-2697v3 2.6GHz 14-core 2P 64GB-R P440ar 8 SFF 800W RPS Server/S-Buy</t>
  </si>
  <si>
    <t>Intel® Xeon® E5-2643v3</t>
  </si>
  <si>
    <t>Intel® Xeon® E5-2667v3</t>
  </si>
  <si>
    <t>(2) Intel® Xeon® E5-2697v3</t>
  </si>
  <si>
    <t>Intel® Xeon® E5-2667 v3</t>
  </si>
  <si>
    <t>(2) Intel® Xeon® E5-2690v3</t>
  </si>
  <si>
    <t>C8R38SB</t>
  </si>
  <si>
    <t>HP SN1100E 16Gb 1P FC HBA SmartBuy</t>
  </si>
  <si>
    <t>C8R39SB</t>
  </si>
  <si>
    <t>HP SN1100E 16Gb 2P FC HBA SmartBuy</t>
  </si>
  <si>
    <t>DL60 Gen9 - Intel v3 Processor Servers</t>
  </si>
  <si>
    <t xml:space="preserve">HP DL60 Gen9 E5-2603v3 NHP US Svr/S-Buy </t>
  </si>
  <si>
    <t>788076-S01</t>
  </si>
  <si>
    <t>788077-S01</t>
  </si>
  <si>
    <t xml:space="preserve">HP DL60 Gen9 E5-2620v3 LFF US Svr/S-Buy </t>
  </si>
  <si>
    <t>DL80 Gen9 - Intel v3 Processor Servers</t>
  </si>
  <si>
    <t>788146-S01</t>
  </si>
  <si>
    <t xml:space="preserve">HP DL80 Gen9 E5-2603v3 NHP US Svr/S-Buy </t>
  </si>
  <si>
    <t>788147-S01</t>
  </si>
  <si>
    <t>HP DL80 Gen9 E5-2609v3 8LFF US Svr/S-Buy</t>
  </si>
  <si>
    <t>DL120 Gen9 - Intel v3 Processor Servers</t>
  </si>
  <si>
    <t>788090-S01</t>
  </si>
  <si>
    <t>HP DL120 Gen9 E5-2609v3 LFF US Svr/S-Buy</t>
  </si>
  <si>
    <t>788091-S01</t>
  </si>
  <si>
    <t>HP DL120 Gen9 E5-2620v3 SFF US Svr/S-Buy</t>
  </si>
  <si>
    <t>ML150 Gen9 - Intel v3 Processor Servers</t>
  </si>
  <si>
    <t>780853-S01</t>
  </si>
  <si>
    <t>793008-S01</t>
  </si>
  <si>
    <t>784101-S01</t>
  </si>
  <si>
    <t>HP DL180 Gen9 E5-2620v3 SFF US Svr/S-Buy</t>
  </si>
  <si>
    <t>784102-S01</t>
  </si>
  <si>
    <t>HP DL180 Gen9 E5-2640v3 SFF US Svr/S-Buy</t>
  </si>
  <si>
    <t>783360-S01</t>
  </si>
  <si>
    <t>HP DL160 Gen9 E5-2640v3 SFF US Svr/S-Buy</t>
  </si>
  <si>
    <t>HP ML150 Gen9 E5-2609 v3 LFF US Svr/S-Buy</t>
  </si>
  <si>
    <t>HP X132 10G SFP+ LC LRM Transceiver</t>
  </si>
  <si>
    <t>J9152AS</t>
  </si>
  <si>
    <t>HP X132 10G SFP+ LC LR Transceiver</t>
  </si>
  <si>
    <t>J9151AS</t>
  </si>
  <si>
    <t>HP X132 10G SFP+ LC SR Transceiver</t>
  </si>
  <si>
    <t>J9150AS</t>
  </si>
  <si>
    <t>HP 2920-48G-POE+ 740W Switch</t>
  </si>
  <si>
    <t>J9836AS</t>
  </si>
  <si>
    <t>HP 2920 3.0m Stacking Cable</t>
  </si>
  <si>
    <t>J9736AS</t>
  </si>
  <si>
    <t>HP 2920 1.0m Stacking Cable</t>
  </si>
  <si>
    <t>J9735AS</t>
  </si>
  <si>
    <t>HP 2920 0.5m Stacking Cable</t>
  </si>
  <si>
    <t>J9734AS</t>
  </si>
  <si>
    <t>HP 2920 2-port Stacking Module</t>
  </si>
  <si>
    <t>J9733AS</t>
  </si>
  <si>
    <t>HP 2920 2-port 10GBASE-T Module</t>
  </si>
  <si>
    <t>J9732AS</t>
  </si>
  <si>
    <t>HP 2920 2-port 10GbE SFP+ Module</t>
  </si>
  <si>
    <t>J9731AS</t>
  </si>
  <si>
    <t>HP 2920-48G-POE+ Switch</t>
  </si>
  <si>
    <t>J9729AS</t>
  </si>
  <si>
    <t>HP 2920-48G Switch</t>
  </si>
  <si>
    <t>J9728AS</t>
  </si>
  <si>
    <t>HP 2920-24G-POE+ Switch</t>
  </si>
  <si>
    <t>J9727AS</t>
  </si>
  <si>
    <t>HP 2920-24G Switch</t>
  </si>
  <si>
    <t>J9726AS</t>
  </si>
  <si>
    <t>HP M210 802.11n (AM) Access Point</t>
  </si>
  <si>
    <t>JL023AS</t>
  </si>
  <si>
    <t>HP 1405-16 Desktop Switch</t>
  </si>
  <si>
    <t>JD858AS</t>
  </si>
  <si>
    <t>HP 1410-24-R Switch</t>
  </si>
  <si>
    <t>JD986BS</t>
  </si>
  <si>
    <t>HP 1910-48 Switch</t>
  </si>
  <si>
    <t>JG540AS</t>
  </si>
  <si>
    <t>HP 1910-24-PoE+ Switch</t>
  </si>
  <si>
    <t>JG539AS</t>
  </si>
  <si>
    <t>HP 1910-24 Switch</t>
  </si>
  <si>
    <t>JG538AS</t>
  </si>
  <si>
    <t>HP 1910-8 -PoE+ Switch</t>
  </si>
  <si>
    <t>JG537AS</t>
  </si>
  <si>
    <t>HP 1910-8 Switch</t>
  </si>
  <si>
    <t>JG536AS</t>
  </si>
  <si>
    <t>HP 1405-16G Desktop Switch</t>
  </si>
  <si>
    <t>JD844AS</t>
  </si>
  <si>
    <t>HP 1405-8G Switch</t>
  </si>
  <si>
    <t>J9794AS</t>
  </si>
  <si>
    <t>HP 1410-24G-R Switch</t>
  </si>
  <si>
    <t>JG708AS</t>
  </si>
  <si>
    <t>U7RQ2E</t>
  </si>
  <si>
    <t>U7RQ1E</t>
  </si>
  <si>
    <t>U7RQ0E</t>
  </si>
  <si>
    <t>U7VN7E</t>
  </si>
  <si>
    <t>U7RR1E</t>
  </si>
  <si>
    <t>U7RR0E</t>
  </si>
  <si>
    <t>U7RQ9E</t>
  </si>
  <si>
    <t>U7WG1E</t>
  </si>
  <si>
    <t>U7RQ8E</t>
  </si>
  <si>
    <t>U7RQ7E</t>
  </si>
  <si>
    <t>U7RQ6E</t>
  </si>
  <si>
    <t>U7RQ5E</t>
  </si>
  <si>
    <t>U7RQ4E</t>
  </si>
  <si>
    <t>U7RQ3E</t>
  </si>
  <si>
    <t>U7WQ8E</t>
  </si>
  <si>
    <t>0, up to 4 LFF NHP</t>
  </si>
  <si>
    <t>HP DL60 Gen9 E5-2603v3 NHP US Svr/S-Buy</t>
  </si>
  <si>
    <t>HP ProLiant DL60 Gen9</t>
  </si>
  <si>
    <t>None included, up to 4 LFF NHP</t>
  </si>
  <si>
    <t>HP DL60 Gen9 E5-2620v3 LFF US Svr/S-Buy</t>
  </si>
  <si>
    <t>None included, up to 4 LFF</t>
  </si>
  <si>
    <t>HP DL80 Gen9 E5-2603v3 NHP US Svr/S-Buy</t>
  </si>
  <si>
    <t>HP ProLiant DL80 Gen9</t>
  </si>
  <si>
    <t xml:space="preserve">None included, up to 4 LFF </t>
  </si>
  <si>
    <t xml:space="preserve">None included, up to 8 SFF </t>
  </si>
  <si>
    <t>1x900W</t>
  </si>
  <si>
    <t xml:space="preserve">Intel® Xeon® E5-2640v3 </t>
  </si>
  <si>
    <t>HP 2U Small Form Factor Easy Install Rail Kit</t>
  </si>
  <si>
    <t>HP Smart Array P840/4GB FBWC 12Gb 2-ports Int FIO SAS Controller</t>
  </si>
  <si>
    <t xml:space="preserve">HP Smart Array P440/4G FIO Controller </t>
  </si>
  <si>
    <t>HP 550W FIO Power Supply Kit</t>
  </si>
  <si>
    <t>HP 1U Small Form Factor Easy Install Rail Kit</t>
  </si>
  <si>
    <t>HP 1U Large Form Factor Easy Install Rail Kit</t>
  </si>
  <si>
    <t>0,  up to 4 LFF</t>
  </si>
  <si>
    <t>HP ML150 Gen9 E5-2609 v3 LFF US Svr/S-Bu</t>
  </si>
  <si>
    <t>(1) C0H27A HP MSL LTO-6 Ultrium 6250 SAS Drive Upgrade Kit</t>
  </si>
  <si>
    <t>C0H20SB</t>
  </si>
  <si>
    <t>December 10, 2014</t>
  </si>
  <si>
    <t>HP 600GB 6G SAS 10K SFF SC ENT HDD/S-Buy+C97</t>
  </si>
  <si>
    <t>3 hot swap fans, non-redundant</t>
  </si>
  <si>
    <t>H240 Smart Host Bus Adapter</t>
  </si>
  <si>
    <t>Not Available</t>
  </si>
  <si>
    <t>2 non hot plug, non redundant fans</t>
  </si>
  <si>
    <t>iLO Management (standard)</t>
  </si>
  <si>
    <t>HP ProLiant DL60 Gen9 E5-2620v3 1U 8GB BH240 4 LFF 550W PS Server</t>
  </si>
  <si>
    <t>HP ProLiant DL60 Gen9 E5-2603v3 1U 8GB BH240 4 LFF 550W PS Server</t>
  </si>
  <si>
    <t xml:space="preserve">HP ProLiant DL80 Gen9 E5-2603v3 1U 8GB H240 4 FFF 550W PS Server/S-Buy </t>
  </si>
  <si>
    <t xml:space="preserve">HP ProLiant DL120 Gen9 E5-2609v3 1U 8GB 4 LFF 550W PS Server/S-Buy </t>
  </si>
  <si>
    <t xml:space="preserve">HP ProLiant DL80 Gen9 E5-2609v3 1U 8GB H240 4 LFF 550W PS Server/S-Buy </t>
  </si>
  <si>
    <t xml:space="preserve">HP ProLiant DL120 Gen9 E5-2620v3 1U 8GB H240 4 LFF 550W PS Server/S-Buy </t>
  </si>
  <si>
    <t xml:space="preserve">HP ProLiant DL180 Gen9 E5-2620v3 8GB-R P440/4G 8 SFF 550W PS Server/S-Buy </t>
  </si>
  <si>
    <t xml:space="preserve">HP ProLiant DL180 Gen9 E5-2640v3 16GB-R P840/4G 8 SFF 550W RPS Server/S-Buy </t>
  </si>
  <si>
    <t xml:space="preserve">HP ProLiant DL160 Gen9 E5-2640v3  8GB-R H240 8 SFF 550W PS US Server/S-Buy </t>
  </si>
  <si>
    <t xml:space="preserve">HP ProLiant ML150 Gen9 E5-2609v3 8GB-R 8 SFF 550W PS Server/S-Buy </t>
  </si>
  <si>
    <t xml:space="preserve">HP ProLiant ML150 Gen9 E5-2620v3 8GB-R H240 8 SFF 900W RPS Server/S-Buy </t>
  </si>
  <si>
    <t xml:space="preserve">P440/4G </t>
  </si>
  <si>
    <t>7 hot swap redundant fans</t>
  </si>
  <si>
    <t>3 Standard (1-FH/HL, 2-LP, ) PCIe 3.0</t>
  </si>
  <si>
    <t>8GB (1x8GB Registered DIMMs, 2133 MHz)  Note:  The DIMM will operate at 1866 MHz with this processor.</t>
  </si>
  <si>
    <t>5 hot swap redundant fans</t>
  </si>
  <si>
    <t>HP ProLiant DL120 Gen9</t>
  </si>
  <si>
    <t>(1) 900W Power Supply Kit</t>
  </si>
  <si>
    <t>16GB (2x8GB Registered DIMMs, 2133 MHz)  Note:  The DIMM will operate at 1866 MHz with this processor.</t>
  </si>
  <si>
    <t xml:space="preserve">None Included </t>
  </si>
  <si>
    <t>(1) 900W Redundant Capable Power Supply Kit</t>
  </si>
  <si>
    <t>3 non hot plug,  redundant fans</t>
  </si>
  <si>
    <t>iLO Management (Standard)</t>
  </si>
  <si>
    <t>None ship standard, up to4 LFF</t>
  </si>
  <si>
    <t>Recommended Care Packs for C3000 Solution</t>
  </si>
  <si>
    <t>3yr 24x7 Foundation Care</t>
  </si>
  <si>
    <t>Care Pack Code</t>
  </si>
  <si>
    <t>Units required</t>
  </si>
  <si>
    <t>Total</t>
  </si>
  <si>
    <t>Model For registration *</t>
  </si>
  <si>
    <t>696910-B21</t>
  </si>
  <si>
    <t>735152-B21</t>
  </si>
  <si>
    <t>U6PJ0E</t>
  </si>
  <si>
    <t>QW914A</t>
  </si>
  <si>
    <t>U2SM7E</t>
  </si>
  <si>
    <t>755996-B21</t>
  </si>
  <si>
    <t>* Care Packs MUST be registered against these product Part Numbers. Do not register any of the care packs against Part Number 794098-S01</t>
  </si>
  <si>
    <t>P440ar/2GB + SAS Expander, iLO Advanced</t>
  </si>
  <si>
    <t>HP Smart Array P440ar/2G Controller with 96W Smart Storage Battery + SAS Expander</t>
  </si>
  <si>
    <t>(2) HP 800W Redundant Power Supply</t>
  </si>
  <si>
    <t>P840/4GB</t>
  </si>
  <si>
    <t>(2) HP 800W Redandant Power Supply</t>
  </si>
  <si>
    <t>5 hot swap fans, redundant</t>
  </si>
  <si>
    <t xml:space="preserve">8GB (1x8GB) </t>
  </si>
  <si>
    <t xml:space="preserve">None included, up to 8 LFF </t>
  </si>
  <si>
    <t>(1) HP 500W Flex Slot Redundant Platinum Power Supplies</t>
  </si>
  <si>
    <t>785067-S21</t>
  </si>
  <si>
    <t>781516-S21</t>
  </si>
  <si>
    <t>785069-S21</t>
  </si>
  <si>
    <t>781518-S21</t>
  </si>
  <si>
    <t>HP 300GB 12G SAS 10K 2.5in ENT SC/S-Buy</t>
  </si>
  <si>
    <t>HP 600GB 12G SAS 10K 2.5in ENT SC/S-Buy</t>
  </si>
  <si>
    <t>HP 900GB 12G SAS 10K 2.5in ENT SC/S-Buy</t>
  </si>
  <si>
    <t>HP 1.2TB 12G SAS 10K 2.5in ENT SC/S-Buy</t>
  </si>
  <si>
    <t>(same product as 785067-B21)</t>
  </si>
  <si>
    <t>(same product as 781516-B21)</t>
  </si>
  <si>
    <t>(same product as 785069-B21)</t>
  </si>
  <si>
    <t>(same product as 781518-B21)</t>
  </si>
  <si>
    <t>32GB (2x16GB Registered DIMMs, 2133 MHz)  Note:  The DIMM will operate at 1866 MHz with this processor.</t>
  </si>
  <si>
    <t>HP Smart Array P440/4G Controller with 96W Smart Storage Battery</t>
  </si>
  <si>
    <t>ML110 Gen9 - Intel Processor Servers</t>
  </si>
  <si>
    <t>799111-S01</t>
  </si>
  <si>
    <t xml:space="preserve">HP ML110 Gen9 E5-2603 v3 NHP US /S-Buy  </t>
  </si>
  <si>
    <t>807879-S01</t>
  </si>
  <si>
    <t>HP ML110 Gen9 E5-1603v3 LFF US Svr/S-Buy</t>
  </si>
  <si>
    <t>807880-S01</t>
  </si>
  <si>
    <t>HP ML110 Gen9 E5-1620v3 LFF US Svr/S-Buy</t>
  </si>
  <si>
    <t>HP ProLiant ML110 Gen9 E5-2603v3 1.6GHz 6-core 8GB-R B140i 8SFF 1x1TB 550W PS US Server/S-Buy</t>
  </si>
  <si>
    <t>HP ML110 Gen9 E5-2603 v3 Entry US Svr</t>
  </si>
  <si>
    <t>HP ML110 Gen9 Server</t>
  </si>
  <si>
    <t>Standard HP Dynamic Smart Array B140i</t>
  </si>
  <si>
    <t>(1) Intel® Xeon® E3-2603v3</t>
  </si>
  <si>
    <t>(8) SFF 6G HP SATA</t>
  </si>
  <si>
    <t>(4) LFF 6G NHP SATA</t>
  </si>
  <si>
    <t>B140i controller</t>
  </si>
  <si>
    <t>HP ProLiant ML110 Gen9 E5-1603v3 2.8GHz 4-core 4GB-R B140i 4LFF 1x1TB 350W PS US Server/S-Buy</t>
  </si>
  <si>
    <t>4GB RD 2133MHz (1x4GB) RDIMM</t>
  </si>
  <si>
    <t>8GB RD 2133MHz (2x4GB) RDIMM</t>
  </si>
  <si>
    <t>(1) Intel® Xeon® E3-1603v3</t>
  </si>
  <si>
    <t>HP ProLiant ML110 Gen9 E5-1620v3 3.6GHz 4-core 8GB-R B140i 4LFF 1x1TB 550W PS US Server/S-Buy</t>
  </si>
  <si>
    <t>(1) Intel® Xeon® E3-1620v3</t>
  </si>
  <si>
    <t>8GB RD 2133MHz (1x8GB) RDIMM</t>
  </si>
  <si>
    <t>2 Ports NIC on board – BCM5717C0  (1GB)</t>
  </si>
  <si>
    <t xml:space="preserve">1 TB SATA </t>
  </si>
  <si>
    <t>1 non hot plug, non-redundant</t>
  </si>
  <si>
    <t>1TB SATA</t>
  </si>
  <si>
    <t>ML10 v2 - Intel Processor Servers</t>
  </si>
  <si>
    <t>812126-S01</t>
  </si>
  <si>
    <t xml:space="preserve">HP ML10v2 G3240 NHP US Svr/S-B          </t>
  </si>
  <si>
    <t>812128-S01</t>
  </si>
  <si>
    <t xml:space="preserve">HP ML10v2 i3-4150 NHP US Svr/S-B        </t>
  </si>
  <si>
    <t>812129-S01</t>
  </si>
  <si>
    <t xml:space="preserve">HP ML10v2 E3-1220v3 NHP US Svr/S-B      </t>
  </si>
  <si>
    <t>812130-S01</t>
  </si>
  <si>
    <t>U8HL3E</t>
  </si>
  <si>
    <t>U8HL4E</t>
  </si>
  <si>
    <t>U8HL5E</t>
  </si>
  <si>
    <t>HP ProLiant ML10 v2 G3240 3.1GHz 2-core 4GB-U B120i 4LFF NHP 350W PS US Server/S-Buy</t>
  </si>
  <si>
    <t>HP ML10v2 G3240 NHP US Svr/S-B</t>
  </si>
  <si>
    <t>HP ML10v2 Server</t>
  </si>
  <si>
    <t>HP ProLiant ML10 v2 i3-4150 3.5GHz 2-core 4GB-U B120i 4LFF 1x1TB NHP 350W PS US Server/S-Buy</t>
  </si>
  <si>
    <t>HP ProLiant ML10 v2 E3-1220v3 3.1GHz 4-core 4GB-U B120i 4LFF 1x1TB NHP 350W PS US Server/S-Buy</t>
  </si>
  <si>
    <t>HP ML10v2 i3-4150 NHP US Svr/S-B</t>
  </si>
  <si>
    <t>HP ML10v2 E3-1220v3 NHP US Svr/S-B</t>
  </si>
  <si>
    <t>HP ProLiant ML10 v2 E3-1220v3 3.1GHz 4-core 8GB-U B120i 4LFF 1x1TB NHP 350W PS US Server/S-Buy</t>
  </si>
  <si>
    <t>Pentium G3240</t>
  </si>
  <si>
    <t>4GB (1x4 GB) DDR3 UDIMM</t>
  </si>
  <si>
    <t>Non Hot Plug 4LFF SATA</t>
  </si>
  <si>
    <t>2 Port embedded</t>
  </si>
  <si>
    <t>350W standard</t>
  </si>
  <si>
    <t>One (1) Non-redundant system</t>
  </si>
  <si>
    <t>Core i3-4150</t>
  </si>
  <si>
    <t xml:space="preserve">Non Hot Plug 4LFF SATA with 1TB SATA </t>
  </si>
  <si>
    <t>Xeon E3-1220 v3</t>
  </si>
  <si>
    <t>8GB (1x8 GB) DDR3 UDIMM</t>
  </si>
  <si>
    <t>Non Hot Plug 4LFF SATA with 1TB SATA</t>
  </si>
  <si>
    <t>4LFF HP 6G SATA</t>
  </si>
  <si>
    <t>4GB (1x4 GB) UDIMM</t>
  </si>
  <si>
    <t>8GB (1x8 GB) UDIMM</t>
  </si>
  <si>
    <t>Half Height SATA DVD-ROM or DVD RW Optical Drive (both optional)</t>
  </si>
  <si>
    <t>HP MSL2024 Bundle w/1 LTO-6 SAS drive</t>
  </si>
  <si>
    <t>HP 1/8 LTO6 S-Buy Autoloader w/railkit</t>
  </si>
  <si>
    <t>793311-S01</t>
  </si>
  <si>
    <t>793309-S01</t>
  </si>
  <si>
    <t>DL580 Gen9 - Intel Processor Servers</t>
  </si>
  <si>
    <t>HP DL580 Gen9E7-8880v3 2P128GB Svr/S-Buy</t>
  </si>
  <si>
    <t>HP DL580 Gen9E7-8860v3 2P128GB Svr/S-Buy</t>
  </si>
  <si>
    <t>QW968SB</t>
  </si>
  <si>
    <t>HP D3600 Enclosure/S-Buy</t>
  </si>
  <si>
    <t>QW967SB</t>
  </si>
  <si>
    <t>HP D3700 Enclosure/S-Buy</t>
  </si>
  <si>
    <t>K2Q45SB</t>
  </si>
  <si>
    <t>HP MSA 200GB 12G SAS ME 2.5in EM SSD</t>
  </si>
  <si>
    <t>J9F37SB</t>
  </si>
  <si>
    <t>HP MSA 400GB 12G ME SAS 2.5in Enterprise Mainstream 3yr Warranty SSD</t>
  </si>
  <si>
    <t>J9F38SB</t>
  </si>
  <si>
    <t>HP MSA 800GB 12G ME SAS 2.5in Enterprise Mainstream 3yr Warranty SSD</t>
  </si>
  <si>
    <t>J9F39SB</t>
  </si>
  <si>
    <t>HP MSA 1.6TB 12G ME SAS 2.5in Enterprise Mainstream 3yr Warranty SSD</t>
  </si>
  <si>
    <t>C8S75SB</t>
  </si>
  <si>
    <t>HP MSA 2040 1Gb SW iSCSI SFP 4 Pk</t>
  </si>
  <si>
    <t>C8R25SB</t>
  </si>
  <si>
    <t>HP MSA 2040 10Gb SW iSCSI SFP 4 Pk</t>
  </si>
  <si>
    <t>K2R12SB</t>
  </si>
  <si>
    <t xml:space="preserve">HP StoreEasy 1450 4TB SATA Strg/S-Buy  </t>
  </si>
  <si>
    <t>K2R13SB</t>
  </si>
  <si>
    <t xml:space="preserve">HP StoreEasy 1450 8TB SATA Strg/S-Buy  </t>
  </si>
  <si>
    <t>K2R14SB</t>
  </si>
  <si>
    <t xml:space="preserve">HP StoreEasy 1450 16TB SATA Strg/S-Buy </t>
  </si>
  <si>
    <t xml:space="preserve">K2R16SB  </t>
  </si>
  <si>
    <t>HP StoreEasy 1650 16TB SAS Strg/S-Buy</t>
  </si>
  <si>
    <t xml:space="preserve">K2R17SB   </t>
  </si>
  <si>
    <t>HP StoreEasy 1650 32TB SAS Strg/S-Buy</t>
  </si>
  <si>
    <t xml:space="preserve">K2R18SB   </t>
  </si>
  <si>
    <t>HP StoreEasy 1650 48TB SAS Strg/S-Buy</t>
  </si>
  <si>
    <t xml:space="preserve">K2R20SB   </t>
  </si>
  <si>
    <t>HP StoreEasy 1850 9.6TB SAS Strg/S-Buy</t>
  </si>
  <si>
    <t xml:space="preserve">K2R22SB   </t>
  </si>
  <si>
    <t>HP 24TB SAS LFF SC 4-pk HDD Bndl/S-Buy</t>
  </si>
  <si>
    <t>M0S98SB</t>
  </si>
  <si>
    <t>F3J70SB</t>
  </si>
  <si>
    <t xml:space="preserve">HP SV 4335 Hyrbid Strg/S-Buy            </t>
  </si>
  <si>
    <t>K2Q81SB</t>
  </si>
  <si>
    <t xml:space="preserve">HP SV 4335 Hybrid Strg Solution/S-Buy   </t>
  </si>
  <si>
    <t>128GB (8x16)RDIMM</t>
  </si>
  <si>
    <t>HP ProLiant DL580 Gen9 E7-8860v3 2.2GHz 16-core 2P 128GB-R P830i/2G SFF 1200W RPS Server/S-Buy</t>
  </si>
  <si>
    <t>HP DL580 Gen9 E7-8860v3 2P 128GB Svr/S-Buy</t>
  </si>
  <si>
    <t>HP ProLiant DL580 Gen9</t>
  </si>
  <si>
    <t>(2) Intel® Xeon® E7-8860v3 (2.2GHz/16-core/40MB/140W) Processors</t>
  </si>
  <si>
    <t>128GB (8 x 16GB DIMMs) DDR4-2133 Registered  DIMMs installed in (4) Memory Cartridges</t>
  </si>
  <si>
    <t>(9) PCIe Gen3.0 I/O Expansion slots (5 x16 slots; 4 x8 slots); NOTE:  Slots 6-9 enabled by default, slots 1-5 require 4 sockets populated</t>
  </si>
  <si>
    <t>HP ProLiant DL580 Gen9 E7-8880v3 2.3GHz 18-core 2P 128GB-R P830i/2G SFF 1200W RPS Server/S-Buy</t>
  </si>
  <si>
    <t>HP DL580 Gen9 E7-8880v3 2P 128GB Svr/S-Buy</t>
  </si>
  <si>
    <t>(2) Intel® Xeon® E7-8880v3 (2.3GHz/18-core/45MB/150W) Processors</t>
  </si>
  <si>
    <t>iLO Management Engine Standard (iLO 4); OneView Advanced</t>
  </si>
  <si>
    <t>U8NF0E</t>
  </si>
  <si>
    <t>U7TN8E</t>
  </si>
  <si>
    <t>U7TN9E</t>
  </si>
  <si>
    <t>U8PY7E</t>
  </si>
  <si>
    <t>Smart Buys in Grey have gone EOL, please place orders now if these SKUs are in your roadmap</t>
  </si>
  <si>
    <t>s</t>
  </si>
  <si>
    <t xml:space="preserve">FC Next Business Day Foundation Care included </t>
  </si>
  <si>
    <t>HP ML150 Gen9 E5-2620 v3 SFF US Svr/S-Buy</t>
  </si>
  <si>
    <t xml:space="preserve"> HP ProLiant Server Smart Buy Care Packs</t>
  </si>
  <si>
    <t>New Smart Buys Care Packs, prices and/or SPIFs are highlighted yellow</t>
  </si>
  <si>
    <t>HP ProLiant Rack Servers</t>
  </si>
  <si>
    <t>DL60 Gen9 Smart Buy</t>
  </si>
  <si>
    <t>U8RG5E</t>
  </si>
  <si>
    <t>HP S-Buy 3y Nbd DL60 Gen9 Foundation Care Service</t>
  </si>
  <si>
    <t>HP S-Buy 3y 24x7 DL60 Foundation Care Service</t>
  </si>
  <si>
    <t>HP S-Buy 3y 4h 24x7 DL60 Proactive Care Service</t>
  </si>
  <si>
    <t>HP S-Buy 3y 6hCTR24x7 DL60 Proactive Care Service</t>
  </si>
  <si>
    <t>DL80 Gen9 Smart Buy</t>
  </si>
  <si>
    <t>U8RG6E</t>
  </si>
  <si>
    <t xml:space="preserve">HP S-Buy 3y Nbd DL80 Gen9 Foundation Care Service </t>
  </si>
  <si>
    <t>HP S-Buy 3y 24x7 DL80 Foundation Care Service</t>
  </si>
  <si>
    <t>HP S-Buy 3y 4h 24x7 DL80 Proactive Care Service</t>
  </si>
  <si>
    <t>HP S-Buy 3y 6hCTR24x7 DL80 Proactive Care Service</t>
  </si>
  <si>
    <t>DL120 Gen9 Smart Buy</t>
  </si>
  <si>
    <t xml:space="preserve">HP 3y Nbd DL120 Gen9 Foundation Care Service </t>
  </si>
  <si>
    <t>HP S-Buy 3y 24x7 DL120 Foundation Care Service</t>
  </si>
  <si>
    <t>U8RG9E</t>
  </si>
  <si>
    <t>HP S-Buy 3y 6H CTR DL120 Foundation Care Service</t>
  </si>
  <si>
    <t>HP S-Buy 3y 4h 24x7 DL120 Proactive Care Service</t>
  </si>
  <si>
    <t>HP S-Buy 3y 6hCTR24x7 DL120 Proactive Care Service</t>
  </si>
  <si>
    <t>DL160 Gen9 Smart Buy</t>
  </si>
  <si>
    <t>U8RG8E</t>
  </si>
  <si>
    <t xml:space="preserve">HP S-Buy 3y Nbd D1L60 Gen9 Foundation Care Service </t>
  </si>
  <si>
    <t xml:space="preserve">HP S-Buy 3y 24x7 DL160 Gen9 Foundation Care Service </t>
  </si>
  <si>
    <t>U8RH0E</t>
  </si>
  <si>
    <t xml:space="preserve">HP S-Buy 3y 6H CTR DL160 Gen9 Foundation Care Service </t>
  </si>
  <si>
    <t xml:space="preserve">HP S-Buy 3y 24x7 DL160 Gen9 Proactive Care Service </t>
  </si>
  <si>
    <t>HP S-Buy 3y CTR DL160 Gen9 Proactive Care Service</t>
  </si>
  <si>
    <t>DL180 Gen9 Smart Buy</t>
  </si>
  <si>
    <t>U8RG7E</t>
  </si>
  <si>
    <t xml:space="preserve">HP S-Buy 3y Nbd DL180 Gen9 Foundation Care Service </t>
  </si>
  <si>
    <t xml:space="preserve">HP S-Buy 3y 24x7 DL180 Gen9 Foundation Care Service </t>
  </si>
  <si>
    <t>U8RH1E</t>
  </si>
  <si>
    <t xml:space="preserve">HP S-Buy 3y 6H CTR DL180 Gen9 Foundation Care Service </t>
  </si>
  <si>
    <t xml:space="preserve">HP S-Buy 3y 24x7 DL180 Gen9 Proactive Care Service </t>
  </si>
  <si>
    <t xml:space="preserve">HP S-Buy 3y CTR DL180 Gen9 Proactive Care Service </t>
  </si>
  <si>
    <t>DL360 Gen9 Smart Buy</t>
  </si>
  <si>
    <t>U8RH2E</t>
  </si>
  <si>
    <t xml:space="preserve">HP S-Buy 3y 6H CTR DL360 Gen9 Foundation Care Service </t>
  </si>
  <si>
    <t>U8RG3E</t>
  </si>
  <si>
    <t xml:space="preserve">HP S-Buy 3y 6H CTR w/DMR DL360 Gen9 Foundation Care Service </t>
  </si>
  <si>
    <t>DL380 Gen9 Smart Buy</t>
  </si>
  <si>
    <t xml:space="preserve">HP 3y Nbd DL380 Gen9 Foundation Care Service </t>
  </si>
  <si>
    <t xml:space="preserve">HP S-Buy 3y 24x7 DL380 Gen9 Foundation Care Service </t>
  </si>
  <si>
    <t>U8RH3E</t>
  </si>
  <si>
    <t xml:space="preserve">HP S-Buy 3y 6H CTR DL380 Gen9 Foundation Care Service </t>
  </si>
  <si>
    <t>U8RG4E</t>
  </si>
  <si>
    <t xml:space="preserve">HP S-Buy 3y 6H CTR w/DMR DL380 Gen9 Foundation Care Service </t>
  </si>
  <si>
    <t xml:space="preserve">HP S-Buy 3y 24x7 DL380 Gen9 Proactive Care Service </t>
  </si>
  <si>
    <t>HP S-Buy 3y CTR DL380 Gen9 Proactive Care Service</t>
  </si>
  <si>
    <t xml:space="preserve">DL560 Gen9 Smart Buy </t>
  </si>
  <si>
    <t>U8QL5E</t>
  </si>
  <si>
    <t>HP 3y Nbd DL560 Gen9 Foundation Care Service</t>
  </si>
  <si>
    <t>U8RF9E</t>
  </si>
  <si>
    <t xml:space="preserve">HP S-Buy 3y 24x7 DL560 Gen9 Foundation Care Service </t>
  </si>
  <si>
    <t>U8LN7E</t>
  </si>
  <si>
    <t>HP S-Buy 3y 6H CTR DL560 Gen9 FC Svc</t>
  </si>
  <si>
    <t>U8RG0E</t>
  </si>
  <si>
    <t xml:space="preserve">HP S-Buy 3y 4h 24x7 DL560 Gen9 Proactive Care Service </t>
  </si>
  <si>
    <t>U8RG1E</t>
  </si>
  <si>
    <t xml:space="preserve">HP S-Buy 3y 6h CTR 24x7 DL560Gen9 Proactive Care Service </t>
  </si>
  <si>
    <t>DL580 Gen9 Smart Buy</t>
  </si>
  <si>
    <t>HP 3y Nbd DL580 Gen9 Foundation Care Service</t>
  </si>
  <si>
    <t xml:space="preserve">HP S-Buy 3y 24x7 DL580 Gen9 Foundation Care Service </t>
  </si>
  <si>
    <t>U8RG2E</t>
  </si>
  <si>
    <t xml:space="preserve">HP S-Buy 3y 6H CTR DL580 Gen9 Foundation Care Service </t>
  </si>
  <si>
    <t xml:space="preserve">HP S-Buy 3y 24x7 DL580 Gen9 Proactive Care Service </t>
  </si>
  <si>
    <t>HP S-Buy 3y CTR DL580 Gen9 Proactive Care Service</t>
  </si>
  <si>
    <t>DL320e Gen8 Smart Buy</t>
  </si>
  <si>
    <t xml:space="preserve">HP 3y Nbd DL320e Foundation Care Service </t>
  </si>
  <si>
    <t xml:space="preserve">HP S-Buy 3y 24x7 DL320e Foundation Care Service </t>
  </si>
  <si>
    <t xml:space="preserve">HP S-Buy 3y 4h 24x7 DL320e Proactive Care Service </t>
  </si>
  <si>
    <t xml:space="preserve">HP S-Buy 3y6hCTR24x7 DL320e Proactive Care Service </t>
  </si>
  <si>
    <t xml:space="preserve">DL360e Gen8 Smart Buy </t>
  </si>
  <si>
    <t xml:space="preserve">HP 3y Nbd DL360e Foundation Care Service </t>
  </si>
  <si>
    <t xml:space="preserve">HP S-Buy 3y 24x7 DL360e Foundation Care Service </t>
  </si>
  <si>
    <t xml:space="preserve">HP S-Buy 3y 4h 24x7 DL36xe Proactive Care Service </t>
  </si>
  <si>
    <t>HP S-Buy 3y6hCTR24x7 DL360xe Proactive Care Service</t>
  </si>
  <si>
    <t>DL360p Gen8 Smart Buy</t>
  </si>
  <si>
    <t xml:space="preserve">HP 3y Nbd DL36x(p) Foundation Care Service </t>
  </si>
  <si>
    <t xml:space="preserve">HP S-Buy 3y 24x7 DL36x(p) Foundation Care Service </t>
  </si>
  <si>
    <t xml:space="preserve">HP S-Buy 3y 4h 24x7 DL36x(p) Proactive Care Service </t>
  </si>
  <si>
    <t xml:space="preserve">HP S-Buy 3y6hCTR24x7 DL36x(p) Proactive Care Service </t>
  </si>
  <si>
    <t>DL380e Gen8 Smart Buy</t>
  </si>
  <si>
    <t xml:space="preserve">HP 3y Nbd DL38x(e) Foundation Care Service </t>
  </si>
  <si>
    <t xml:space="preserve">HP S-Buy 3y 24x7 DL38x(e) Foundation Care Service </t>
  </si>
  <si>
    <t xml:space="preserve">HP S-Buy 3y 4h 24x7 DL38xe Proactive Care Service </t>
  </si>
  <si>
    <t>HP S-Buy 3y6hCTR24x7 DL38xe Proactive Care Service</t>
  </si>
  <si>
    <t>DL380e w/IC  Gen8 Smart Buy</t>
  </si>
  <si>
    <t>HP 3y Nbd DL36x(p) w/IC Foundation Care Service</t>
  </si>
  <si>
    <t>HP S-Buy 3y 24x7 DL36x(p) w/IC Foundation Care Service</t>
  </si>
  <si>
    <t>HP S-Buy 3y4h24x7 DL36x(p)w/IC Proactive Care Service</t>
  </si>
  <si>
    <t>DL380p/DL385p  Gen8 Smart Buy</t>
  </si>
  <si>
    <t xml:space="preserve">HP 3y Nbd DL38x(p) Foundation Care Service </t>
  </si>
  <si>
    <t xml:space="preserve">HP S-Buy 3y 24x7 DL38x(p) Foundation Care Service </t>
  </si>
  <si>
    <t>HP S-Buy 3y 4h 24x7 DL38xp Proactive Care Service</t>
  </si>
  <si>
    <t xml:space="preserve">HP S-Buy 3y6hCTR24x7 DL38xp Proactive Care Service </t>
  </si>
  <si>
    <t xml:space="preserve">DL560 Gen8 Smart Buy </t>
  </si>
  <si>
    <t xml:space="preserve">HP 3y Nbd DL560 Foundation Care Service </t>
  </si>
  <si>
    <t xml:space="preserve">HP S-Buy 3y 24x7 DL560 Foundation Care Service </t>
  </si>
  <si>
    <t xml:space="preserve">HP S-Buy 3y 4h 24x7 DL560 Proactive Care Service </t>
  </si>
  <si>
    <t xml:space="preserve">HP S-Buy 3y6hCTR24x7 DL560 Proactive Care Service </t>
  </si>
  <si>
    <t xml:space="preserve">DL580 Gen8 Smart Buy </t>
  </si>
  <si>
    <t xml:space="preserve">HP 3y Nbd DL58x Foundation Care Service </t>
  </si>
  <si>
    <t xml:space="preserve">HP S-Buy 3y 24x7 DL58x Foundation Care Service </t>
  </si>
  <si>
    <t xml:space="preserve">HP S-Buy 3y 4h 24x7 DL58x Proactive Care Service </t>
  </si>
  <si>
    <t xml:space="preserve">HP S-Buy 3y6hCTR24x7 DL58x Proactive Care Service </t>
  </si>
  <si>
    <t>ML10 - ML10v2 Smart Buy</t>
  </si>
  <si>
    <t xml:space="preserve">HP S-Buy 3y 24x7 ML10 Foundation Care Service </t>
  </si>
  <si>
    <t>ML110 Gen9  Smart Buy</t>
  </si>
  <si>
    <t>HP S-Buy 3y 24x7 ML110 Foundation Care Service</t>
  </si>
  <si>
    <t>U8RH4E</t>
  </si>
  <si>
    <t>HP S-Buy 3y 6H CTR ML110 Foundation Care Service</t>
  </si>
  <si>
    <t>HP S-Buy 3y 4h 24x7 ML110 Proactive Care Service</t>
  </si>
  <si>
    <t>HP S-Buy 3y 6hCTR24x7 ML110 Proactive Care Service</t>
  </si>
  <si>
    <t>ML310e / M310e v2 Gen8 Smart Buy</t>
  </si>
  <si>
    <t xml:space="preserve">HP 3y Nbd ML310e Foundation Care Service </t>
  </si>
  <si>
    <t xml:space="preserve">HP S-Buy 3y 24x7 ML310e Foundation Care Service </t>
  </si>
  <si>
    <t xml:space="preserve">ML350e Gen8 Smart Buy  </t>
  </si>
  <si>
    <t xml:space="preserve">HP 3y Nbd ML350e Foundation Care Service </t>
  </si>
  <si>
    <t xml:space="preserve">HP S-Buy 3y 24x7 ML350e Foundation Care Service </t>
  </si>
  <si>
    <t xml:space="preserve">ML350p Gen8 Smart Buy  </t>
  </si>
  <si>
    <t xml:space="preserve">HP 3y Nbd ML350(p) Foundation Care Service </t>
  </si>
  <si>
    <t xml:space="preserve">HP S-Buy 3y 24x7 ML350(p) Foundation Care Service </t>
  </si>
  <si>
    <t xml:space="preserve">HP S-Buy 3y 4h 24x7 ML350p Proactive Care Service </t>
  </si>
  <si>
    <t xml:space="preserve">HP S-Buy 3y6hCTR24x7 ML350p Proactive Care Service </t>
  </si>
  <si>
    <t>ML350 Gen9 Smart Buy</t>
  </si>
  <si>
    <t xml:space="preserve">HP 3y Nbd ML350 Gen9 Foundation Care Service </t>
  </si>
  <si>
    <t xml:space="preserve">HP S-Buy 3y 24x7 ML350 Gen9 Foundation Care Service </t>
  </si>
  <si>
    <t>U8RH5E</t>
  </si>
  <si>
    <t xml:space="preserve">HP S-Buy 3y 6H CTR ML350 Gen9 Foundation Care Service </t>
  </si>
  <si>
    <t xml:space="preserve">HP S-Buy 3y 24x7 ML350 Gen9 Proactive Care Service </t>
  </si>
  <si>
    <t xml:space="preserve">HP S-Buy 3y CTR ML350 Gen9 Proactive Care Service </t>
  </si>
  <si>
    <t>ML150 Gen9 Smart Buy</t>
  </si>
  <si>
    <t xml:space="preserve">HP 3y Nbd ML150 Gen9 Foundation Care Service </t>
  </si>
  <si>
    <t>HP S-Buy 3y 24x7 ML150 Foundation Care Service</t>
  </si>
  <si>
    <t>U8RH6E</t>
  </si>
  <si>
    <t>HP S-Buy 3y 6H CTR ML150 Foundation Care Service</t>
  </si>
  <si>
    <t>HP S-Buy 3y 4h 24x7 ML150 Proactive Care Service</t>
  </si>
  <si>
    <t>HP S-Buy 3y 6hCTR24x7 ML150 Proactive Care Service</t>
  </si>
  <si>
    <t>BL460c Gen8 Smart Buy</t>
  </si>
  <si>
    <t xml:space="preserve">HP 3y Nbd BL4xxc Foundation Care Service </t>
  </si>
  <si>
    <t xml:space="preserve">HP S-Buy 3y 24x7 BL4xxc Foundation Care Service </t>
  </si>
  <si>
    <t xml:space="preserve">HP S-Buy 3y 4h 24x7 BL4xxc Proactive Care Service </t>
  </si>
  <si>
    <t xml:space="preserve">HP S-Buy 3y6hCTR24x7 BL4xxc Proactive Care Service </t>
  </si>
  <si>
    <t>BL460c/BL465c Gen9 Smart Buy</t>
  </si>
  <si>
    <t xml:space="preserve">HP 3y Nbd BL4xxc Gen9 Foundation Care Service </t>
  </si>
  <si>
    <t xml:space="preserve">HP S-Buy 3y 24x7 BL4xxc Gen9 Foundation Care Service </t>
  </si>
  <si>
    <t>U8RH7E</t>
  </si>
  <si>
    <t xml:space="preserve">HP S-Buy 3y 6H CTR BL4xxc Gen9 Foundation Care Service </t>
  </si>
  <si>
    <t xml:space="preserve">HP S-Buy 3y 24x7 BL4xxc Gen9 Proactive Care Service </t>
  </si>
  <si>
    <t xml:space="preserve">HP S-Buy 3y CTR BL4xxc Gen9 Proactive Care Service </t>
  </si>
  <si>
    <t xml:space="preserve"> c7000 enclosures Smart Buy</t>
  </si>
  <si>
    <t xml:space="preserve">HP 3y Nbd c7000 Blade Encl. Foundation Care Service </t>
  </si>
  <si>
    <t xml:space="preserve">HP S-Buy 3y24x7 c7000 Blade Encl. Foundation Care Service </t>
  </si>
  <si>
    <t xml:space="preserve">HP S-Buy 3y 4h 24x7 c7000 Proactive Care Service </t>
  </si>
  <si>
    <t xml:space="preserve">HP S-Buy 3y6hCTR24x7 c7000 Proactive Care Service </t>
  </si>
  <si>
    <t>c3000 Bundles Smart Buy</t>
  </si>
  <si>
    <t>Refer to the C3000 xBL460c Page for care pack recommendations</t>
  </si>
  <si>
    <t xml:space="preserve">HP is not liable for pricing errors. If you place an order for a product that was incorrectly priced, we will cancel your order and credit you for any charges. In the event that we inadvertently invoice an order based on a pricing error, we will issue a revised invoice to you for the correct price and contact you to obtain your authorization for the additional charge, or assist you with return of the product. Prices are subject to change and do not include applicable state and local sales tax or shipping to recipient's destination. Reseller prices may vary. Associated values represent HP published list price.  The information contained herein is subject to change without notice. The only warranties for HP products and services are set forth in the express limited warranty statements accompanying such products and services. HP shall not be liable for technical or editorial errors or omissions contained herein. </t>
  </si>
  <si>
    <t>DL560 Gen9 - Intel Processor Servers</t>
  </si>
  <si>
    <t>741890-S01</t>
  </si>
  <si>
    <t>741891-S01</t>
  </si>
  <si>
    <t>HP DL560 Gen9 E5-4669v3 US Svr/S-Buy</t>
  </si>
  <si>
    <t>HP DL560 Gen9 E5-4667v3 US Svr/S-Buy</t>
  </si>
  <si>
    <t>791050-S01</t>
  </si>
  <si>
    <t>792872-S01</t>
  </si>
  <si>
    <t>HP DL560 Gen9 E5-4627v3 US Svr/S-Buy</t>
  </si>
  <si>
    <t>HP DL560 Gen9 E5-4655v3 US Svr/S-Buy</t>
  </si>
  <si>
    <t>64GB(4x16)RDIMM</t>
  </si>
  <si>
    <t xml:space="preserve">P440ar/2GB                                      </t>
  </si>
  <si>
    <t>HP ProLiant DL560 Gen9 E5-4627v3 2P 64GB-R P440ar/2G 533FLR-T 1200W RPS US Serve/S-Buy</t>
  </si>
  <si>
    <t>HP ProLiant DL560 Gen9</t>
  </si>
  <si>
    <t>(2) Intel® Xeon® E5-4627v3 (2.6GHz/10-core/45MB/135W) Processor</t>
  </si>
  <si>
    <t>64GB (4 x 16GB DIMMs) DDR4-2133 Registered  DIMMs</t>
  </si>
  <si>
    <t>none included, up to 8 SFF; includes 6 SFF drive blanks</t>
  </si>
  <si>
    <t>Optional USB DVD-RW/ROM Optical Drive via Universal Media Bay</t>
  </si>
  <si>
    <t>4 PCIe Gen3 slots</t>
  </si>
  <si>
    <t>One HP Ethernet 1Gb 4-port 533FLR-T Adapter</t>
  </si>
  <si>
    <t>HP ProLiant DL560 Gen9 E5-4655v3 2P 64GB-R P440ar/2G 533FLR-T 1200W RPS US Serve/S-Buy</t>
  </si>
  <si>
    <t>(2) Intel® Xeon® E5-4655v3 (2.9GHz/6-core/30MB/135W) Processor</t>
  </si>
  <si>
    <t>HP ProLiant DL560 Gen9 E5-4667v3 2P 64GB-R P440ar/2G 533FLR-T 1200W RPS US Serve/S-Buy</t>
  </si>
  <si>
    <t>(2) Intel® Xeon® E5-4667v3 (2.0GHz/16-core/40MB/135W) Processor</t>
  </si>
  <si>
    <t>HP ProLiant DL560 Gen9 E5-4669v3 2P 64GB-R P440ar/2G 533FLR-T 1200W RPS US Serve/S-Buy</t>
  </si>
  <si>
    <t>(2) Intel® Xeon® E5-4669v3 (2.1GHz/18-core/45MB/135W) Processor</t>
  </si>
  <si>
    <r>
      <rPr>
        <b/>
        <sz val="12"/>
        <rFont val="HP Simplified"/>
        <family val="2"/>
      </rPr>
      <t>Instant Rebate on Window Server 2012 R2!</t>
    </r>
    <r>
      <rPr>
        <sz val="12"/>
        <rFont val="HP Simplified"/>
        <family val="2"/>
      </rPr>
      <t xml:space="preserve">        For a limited time only, receive the</t>
    </r>
    <r>
      <rPr>
        <u/>
        <sz val="12"/>
        <rFont val="HP Simplified"/>
        <family val="2"/>
      </rPr>
      <t xml:space="preserve"> lowest price ever </t>
    </r>
    <r>
      <rPr>
        <sz val="12"/>
        <rFont val="HP Simplified"/>
        <family val="2"/>
      </rPr>
      <t xml:space="preserve">from  HP on our Window Server 2012 R2  OEM Smart Buys.   Instant Rebates available on WS2012 R2 Standard, WS2012 R2 Essentials and WS2012 R2 Foundation. By selling HP OEM WS2012 R2 you gain many advantages, such as 90-day FREE OS installation technical support directly from HP, easy one-stop ordering, a Window Server OS that has been optimized for ProLiant servers for fast and easy installation that can help you increase your services revenue to deliver customers a ready-to-go solution.                                                                                                                      
</t>
    </r>
    <r>
      <rPr>
        <b/>
        <sz val="12"/>
        <rFont val="HP Simplified"/>
        <family val="2"/>
      </rPr>
      <t xml:space="preserve">Don’t leave money on the table!!! Always sell HP ROK with every ProLiant server.  Take advantage of this limited time offer NOW! </t>
    </r>
    <r>
      <rPr>
        <sz val="12"/>
        <rFont val="HP Simplified"/>
        <family val="2"/>
      </rPr>
      <t xml:space="preserve">
</t>
    </r>
  </si>
  <si>
    <t>Smart Buy Microsoft Window Server 2012 R2 -  Attach to ANY HP SERVER, not just Smart Buys!</t>
  </si>
  <si>
    <t>748920-B21</t>
  </si>
  <si>
    <t xml:space="preserve">Microsoft Windows Server 2012 R2 Foundation Reseller Option Kit </t>
  </si>
  <si>
    <t>Smart Buy Microsoft WS 2012 R2 Foundation Edition ROK  Includes: Eng/French/Spanish/Brazilian SW; Media included; Reseller must affix the COA</t>
  </si>
  <si>
    <t>748919-B21</t>
  </si>
  <si>
    <t>Microsoft Windows Server 2012 R2 Essentials Reseller Option Kit</t>
  </si>
  <si>
    <t>Smart Buy Microsoft WS 2012 R2 Essentials Edition ROK Includes:  Eng/French/Spanish/Brazilian SW. Includes 25 user access rights (no CALS required); Media included; Reseller must affix the COA</t>
  </si>
  <si>
    <t>748921-B21</t>
  </si>
  <si>
    <t xml:space="preserve">Microsoft Windows Server 2012 R2 Standard Reseller Option Kit </t>
  </si>
  <si>
    <t>Smart Buy Microsoft WS 2012 R2 Standard Edition ROK  Includes: Eng/French/Spanish/Brazilian SW; Media included; Reseller must affix the COA</t>
  </si>
  <si>
    <t>Window Server 2012 R2  (Preinstall) (GEN8 or GEN7)</t>
  </si>
  <si>
    <t>755994-B21</t>
  </si>
  <si>
    <t xml:space="preserve">Microsoft Windows Server 2012 R2 Foundation </t>
  </si>
  <si>
    <t>Smart Buy Microsoft WS 2012 R2 Foundation Edition  Includes: Eng/French/Spanish/Brazilian SW; Media included; Reseller must affix the COA</t>
  </si>
  <si>
    <t>755992-B21</t>
  </si>
  <si>
    <t>Microsoft Windows Server 2012 R2 Essentials</t>
  </si>
  <si>
    <t>Smart Buy Microsoft WS 2012 R2 Essentials Edition Includes:  Eng/French/Spanish/Brazilian SW. Includes 25 user access rights (no CALS required); Media included; Reseller must affix the COA</t>
  </si>
  <si>
    <t xml:space="preserve">Microsoft Windows Server 2012 R2 Standard </t>
  </si>
  <si>
    <t>Smart Buy Microsoft WS 2012 R2 Standard Edition  Includes: Eng/French/Spanish/Brazilian SW; Media included; Reseller must affix the COA</t>
  </si>
  <si>
    <t>Window Server 2012 R2  (Preinstall) (GEN9 UEFI)</t>
  </si>
  <si>
    <t>782519-B21</t>
  </si>
  <si>
    <t>782518-B21</t>
  </si>
  <si>
    <t>Smart Buy Microsoft WS 2012 R2 Essentials Edition  Includes:  Eng/French/Spanish/Brazilian SW. Includes 25 user access rights (no CALS required); Media included; Reseller must affix the COA</t>
  </si>
  <si>
    <t>782520-B21</t>
  </si>
  <si>
    <t>Window Server 2012 R2  (Drop in the box)</t>
  </si>
  <si>
    <t>755995-B21</t>
  </si>
  <si>
    <t>755993-B21</t>
  </si>
  <si>
    <t>755997-B21</t>
  </si>
  <si>
    <t>HP DL385p Gen8 6320 8-SFF US Svr/S-Buy</t>
  </si>
  <si>
    <t>828439-S01</t>
  </si>
  <si>
    <t>AMD Opteron™ 6320 (2.8GHz/12-core/16MB/115W TDP) Processor</t>
  </si>
  <si>
    <t xml:space="preserve">1x 460W Common Slot Platinum Hot Plug Power Supply </t>
  </si>
  <si>
    <t>HP ProLiant DL385p Gen8 6320 2.8GHz 8GB-R P420i/1GB FBWC 8 SFF 460W RPS US Server/S-Buy</t>
  </si>
  <si>
    <t>ProLiant Server Smart Buy Hot Sheet for July 2015</t>
  </si>
  <si>
    <t>ProLiant Server Smart Buy Options Hot Sheet for July 2015</t>
  </si>
  <si>
    <t>July 2015</t>
  </si>
  <si>
    <t>U8UF4E</t>
  </si>
  <si>
    <t>HP S-Buy 3y Nbd ML10v2 FC SVC</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</si>
</sst>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8" formatCode="&quot;$&quot;#,##0.00_);[Red]\(&quot;$&quot;#,##0.00\)"/>
    <numFmt numFmtId="44" formatCode="_(&quot;$&quot;* #,##0.00_);_(&quot;$&quot;* \(#,##0.00\);_(&quot;$&quot;* &quot;-&quot;??_);_(@_)"/>
    <numFmt numFmtId="43" formatCode="_(* #,##0.00_);_(* \(#,##0.00\);_(* &quot;-&quot;??_);_(@_)"/>
    <numFmt numFmtId="164" formatCode="&quot;US$&quot;#,##0_);[Red]\(&quot;US$&quot;#,##0\)"/>
    <numFmt numFmtId="165" formatCode="_(&quot;US$&quot;* #,##0.00_);_(&quot;US$&quot;* \(#,##0.00\);_(&quot;US$&quot;* &quot;-&quot;??_);_(@_)"/>
    <numFmt numFmtId="166" formatCode="_(* #,##0.0_);_(* \(#,##0.00\);_(* &quot;-&quot;??_);_(@_)"/>
    <numFmt numFmtId="167" formatCode="General_)"/>
    <numFmt numFmtId="168" formatCode="0.000"/>
    <numFmt numFmtId="169" formatCode="#,##0.00%;[Red]\(#,##0.00%\)"/>
    <numFmt numFmtId="170" formatCode="0.0%;\(0.0%\)"/>
    <numFmt numFmtId="171" formatCode="0.000&quot;%&quot;"/>
    <numFmt numFmtId="172" formatCode="#,##0.00\ \ "/>
    <numFmt numFmtId="173" formatCode="0.00_)"/>
    <numFmt numFmtId="174" formatCode="\60\4\7\:"/>
    <numFmt numFmtId="175" formatCode="0.0&quot;%&quot;"/>
    <numFmt numFmtId="176" formatCode="&quot;€&quot;#,##0_);\(&quot;€&quot;#,##0.0\)"/>
    <numFmt numFmtId="177" formatCode="&quot;US$&quot;#,##0"/>
    <numFmt numFmtId="178" formatCode="[$-409]mmmm\ d\,\ yyyy;@"/>
    <numFmt numFmtId="179" formatCode="&quot;US$&quot;#,##0_);\(&quot;US$&quot;#,##0.0\)"/>
    <numFmt numFmtId="180" formatCode="_(&quot;US$&quot;* #,##0_);_(&quot;US$&quot;* \(#,##0\);_(&quot;US$&quot;* &quot;-&quot;??_);_(@_)"/>
    <numFmt numFmtId="181" formatCode="[$-F800]dddd\,\ mmmm\ dd\,\ yyyy"/>
    <numFmt numFmtId="182" formatCode="&quot;$&quot;#,##0.00"/>
    <numFmt numFmtId="183" formatCode="&quot;$&quot;#,##0"/>
    <numFmt numFmtId="184" formatCode="_(&quot;$&quot;* #,##0_);_(&quot;$&quot;* \(#,##0\);_(&quot;$&quot;* &quot;-&quot;??_);_(@_)"/>
  </numFmts>
  <fonts count="159">
    <font>
      <sz val="11"/>
      <color theme="1"/>
      <name val="Futura Bk"/>
      <family val="2"/>
    </font>
    <font>
      <sz val="11"/>
      <color theme="1"/>
      <name val="Futura Bk"/>
      <family val="2"/>
      <scheme val="minor"/>
    </font>
    <font>
      <sz val="11"/>
      <color theme="1"/>
      <name val="Futura Bk"/>
      <family val="2"/>
      <scheme val="minor"/>
    </font>
    <font>
      <sz val="11"/>
      <color theme="1"/>
      <name val="Futura Bk"/>
      <family val="2"/>
      <scheme val="minor"/>
    </font>
    <font>
      <sz val="11"/>
      <color theme="1"/>
      <name val="Futura Bk"/>
      <family val="2"/>
      <scheme val="minor"/>
    </font>
    <font>
      <sz val="11"/>
      <color theme="1"/>
      <name val="Futura Bk"/>
      <family val="2"/>
      <scheme val="minor"/>
    </font>
    <font>
      <sz val="11"/>
      <color theme="1"/>
      <name val="Futura Bk"/>
      <family val="2"/>
      <scheme val="minor"/>
    </font>
    <font>
      <sz val="11"/>
      <color theme="1"/>
      <name val="Futura Bk"/>
      <family val="2"/>
      <scheme val="minor"/>
    </font>
    <font>
      <sz val="11"/>
      <color theme="1"/>
      <name val="Futura Bk"/>
      <family val="2"/>
      <scheme val="minor"/>
    </font>
    <font>
      <sz val="11"/>
      <color theme="1"/>
      <name val="Futura Bk"/>
      <family val="2"/>
      <scheme val="minor"/>
    </font>
    <font>
      <sz val="11"/>
      <color theme="1"/>
      <name val="Futura Bk"/>
      <family val="2"/>
      <scheme val="minor"/>
    </font>
    <font>
      <sz val="11"/>
      <color theme="1"/>
      <name val="Futura Bk"/>
      <family val="2"/>
      <scheme val="minor"/>
    </font>
    <font>
      <sz val="11"/>
      <color theme="1"/>
      <name val="Futura Bk"/>
      <family val="2"/>
      <scheme val="minor"/>
    </font>
    <font>
      <sz val="11"/>
      <color theme="1"/>
      <name val="Futura Bk"/>
      <family val="2"/>
      <scheme val="minor"/>
    </font>
    <font>
      <sz val="11"/>
      <color theme="1"/>
      <name val="Futura Bk"/>
      <family val="2"/>
      <scheme val="minor"/>
    </font>
    <font>
      <sz val="11"/>
      <color theme="1"/>
      <name val="Futura Bk"/>
      <family val="2"/>
      <scheme val="minor"/>
    </font>
    <font>
      <sz val="11"/>
      <color theme="1"/>
      <name val="Futura Bk"/>
      <family val="2"/>
      <scheme val="minor"/>
    </font>
    <font>
      <sz val="11"/>
      <color theme="1"/>
      <name val="Futura Bk"/>
      <family val="2"/>
      <scheme val="minor"/>
    </font>
    <font>
      <sz val="11"/>
      <color theme="1"/>
      <name val="Futura Bk"/>
      <family val="2"/>
      <scheme val="minor"/>
    </font>
    <font>
      <sz val="11"/>
      <color theme="1"/>
      <name val="Futura Bk"/>
      <family val="2"/>
      <scheme val="minor"/>
    </font>
    <font>
      <sz val="11"/>
      <color theme="1"/>
      <name val="Futura Bk"/>
      <family val="2"/>
      <scheme val="minor"/>
    </font>
    <font>
      <sz val="11"/>
      <color theme="1"/>
      <name val="Futura Bk"/>
      <family val="2"/>
      <scheme val="minor"/>
    </font>
    <font>
      <sz val="11"/>
      <color theme="1"/>
      <name val="Futura Bk"/>
      <family val="2"/>
      <scheme val="minor"/>
    </font>
    <font>
      <sz val="11"/>
      <color theme="1"/>
      <name val="Futura Bk"/>
      <family val="2"/>
      <scheme val="minor"/>
    </font>
    <font>
      <sz val="11"/>
      <color theme="1"/>
      <name val="Futura Bk"/>
      <family val="2"/>
      <scheme val="minor"/>
    </font>
    <font>
      <sz val="11"/>
      <color indexed="8"/>
      <name val="Futura Bk"/>
      <family val="2"/>
    </font>
    <font>
      <sz val="10"/>
      <name val="Arial"/>
      <family val="2"/>
    </font>
    <font>
      <b/>
      <sz val="8"/>
      <name val="Arial"/>
      <family val="2"/>
    </font>
    <font>
      <sz val="10"/>
      <name val="Helv"/>
    </font>
    <font>
      <sz val="11"/>
      <color indexed="8"/>
      <name val="Calibri"/>
      <family val="2"/>
    </font>
    <font>
      <sz val="11"/>
      <color indexed="9"/>
      <name val="Calibri"/>
      <family val="2"/>
    </font>
    <font>
      <sz val="11"/>
      <color indexed="20"/>
      <name val="Calibri"/>
      <family val="2"/>
    </font>
    <font>
      <sz val="9"/>
      <name val="Times New Roman"/>
      <family val="1"/>
    </font>
    <font>
      <b/>
      <sz val="11"/>
      <color indexed="52"/>
      <name val="Calibri"/>
      <family val="2"/>
    </font>
    <font>
      <b/>
      <sz val="11"/>
      <color indexed="9"/>
      <name val="Calibri"/>
      <family val="2"/>
    </font>
    <font>
      <sz val="10"/>
      <color indexed="8"/>
      <name val="Arial"/>
      <family val="2"/>
    </font>
    <font>
      <sz val="10"/>
      <name val="MS Sans Serif"/>
      <family val="2"/>
    </font>
    <font>
      <i/>
      <sz val="11"/>
      <color indexed="23"/>
      <name val="Calibri"/>
      <family val="2"/>
    </font>
    <font>
      <sz val="11"/>
      <color indexed="17"/>
      <name val="Calibri"/>
      <family val="2"/>
    </font>
    <font>
      <b/>
      <sz val="12"/>
      <name val="Arial"/>
      <family val="2"/>
    </font>
    <font>
      <b/>
      <sz val="8"/>
      <color indexed="9"/>
      <name val="Helv"/>
    </font>
    <font>
      <b/>
      <sz val="18"/>
      <name val="Arial"/>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i/>
      <sz val="16"/>
      <name val="Helv"/>
    </font>
    <font>
      <sz val="8"/>
      <name val="Tahoma"/>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sz val="10"/>
      <color indexed="12"/>
      <name val="Arial"/>
      <family val="2"/>
    </font>
    <font>
      <sz val="10"/>
      <name val="Helv"/>
      <charset val="204"/>
    </font>
    <font>
      <sz val="10"/>
      <name val="Arial"/>
      <family val="2"/>
    </font>
    <font>
      <sz val="10"/>
      <name val="Arial"/>
      <family val="2"/>
    </font>
    <font>
      <sz val="11"/>
      <color theme="1"/>
      <name val="Futura Bk"/>
      <family val="2"/>
    </font>
    <font>
      <sz val="10"/>
      <color rgb="FF000000"/>
      <name val="HP Simplified"/>
      <family val="2"/>
    </font>
    <font>
      <b/>
      <sz val="14"/>
      <name val="HP Simplified"/>
      <family val="2"/>
    </font>
    <font>
      <sz val="10"/>
      <name val="HP Simplified"/>
      <family val="2"/>
    </font>
    <font>
      <b/>
      <sz val="11"/>
      <name val="HP Simplified"/>
      <family val="2"/>
    </font>
    <font>
      <sz val="11"/>
      <name val="HP Simplified"/>
      <family val="2"/>
    </font>
    <font>
      <sz val="11"/>
      <color rgb="FF000000"/>
      <name val="HP Simplified"/>
      <family val="2"/>
    </font>
    <font>
      <b/>
      <sz val="10"/>
      <name val="HP Simplified"/>
      <family val="2"/>
    </font>
    <font>
      <b/>
      <sz val="12"/>
      <name val="HP Simplified"/>
      <family val="2"/>
    </font>
    <font>
      <sz val="11"/>
      <color theme="1"/>
      <name val="HP Simplified"/>
      <family val="2"/>
    </font>
    <font>
      <b/>
      <sz val="16"/>
      <name val="HP Simplified"/>
      <family val="2"/>
    </font>
    <font>
      <u/>
      <sz val="14"/>
      <color indexed="12"/>
      <name val="HP Simplified"/>
      <family val="2"/>
    </font>
    <font>
      <sz val="13"/>
      <name val="HP Simplified"/>
      <family val="2"/>
    </font>
    <font>
      <sz val="14"/>
      <name val="HP Simplified"/>
      <family val="2"/>
    </font>
    <font>
      <sz val="13"/>
      <color theme="0" tint="-0.499984740745262"/>
      <name val="HP Simplified"/>
      <family val="2"/>
    </font>
    <font>
      <sz val="13"/>
      <color theme="1" tint="0.34998626667073579"/>
      <name val="HP Simplified"/>
      <family val="2"/>
    </font>
    <font>
      <b/>
      <sz val="13"/>
      <name val="HP Simplified"/>
      <family val="2"/>
    </font>
    <font>
      <sz val="12"/>
      <name val="HP Simplified"/>
      <family val="2"/>
    </font>
    <font>
      <sz val="13"/>
      <color theme="1"/>
      <name val="HP Simplified"/>
      <family val="2"/>
    </font>
    <font>
      <sz val="16"/>
      <name val="HP Simplified"/>
      <family val="2"/>
    </font>
    <font>
      <sz val="12"/>
      <color theme="1"/>
      <name val="HP Simplified"/>
      <family val="2"/>
    </font>
    <font>
      <sz val="9"/>
      <name val="HP Simplified"/>
      <family val="2"/>
    </font>
    <font>
      <sz val="8"/>
      <name val="HP Simplified"/>
      <family val="2"/>
    </font>
    <font>
      <sz val="14"/>
      <color theme="1"/>
      <name val="HP Simplified"/>
      <family val="2"/>
    </font>
    <font>
      <b/>
      <i/>
      <sz val="14"/>
      <color rgb="FF0070C0"/>
      <name val="HP Simplified"/>
      <family val="2"/>
    </font>
    <font>
      <sz val="12"/>
      <color theme="1" tint="0.34998626667073579"/>
      <name val="HP Simplified"/>
      <family val="2"/>
    </font>
    <font>
      <sz val="14"/>
      <color theme="1" tint="0.34998626667073579"/>
      <name val="HP Simplified"/>
      <family val="2"/>
    </font>
    <font>
      <u/>
      <sz val="16"/>
      <color indexed="12"/>
      <name val="HP Simplified"/>
      <family val="2"/>
    </font>
    <font>
      <sz val="15"/>
      <name val="HP Simplified"/>
      <family val="2"/>
    </font>
    <font>
      <u/>
      <sz val="15"/>
      <color indexed="12"/>
      <name val="HP Simplified"/>
      <family val="2"/>
    </font>
    <font>
      <sz val="28"/>
      <name val="HP Simplified"/>
      <family val="2"/>
    </font>
    <font>
      <b/>
      <sz val="22"/>
      <color indexed="12"/>
      <name val="HP Simplified"/>
      <family val="2"/>
    </font>
    <font>
      <sz val="28"/>
      <color indexed="12"/>
      <name val="HP Simplified"/>
      <family val="2"/>
    </font>
    <font>
      <b/>
      <sz val="16"/>
      <color indexed="8"/>
      <name val="HP Simplified"/>
      <family val="2"/>
    </font>
    <font>
      <b/>
      <sz val="18"/>
      <color indexed="8"/>
      <name val="HP Simplified"/>
      <family val="2"/>
    </font>
    <font>
      <sz val="18"/>
      <name val="HP Simplified"/>
      <family val="2"/>
    </font>
    <font>
      <sz val="10"/>
      <color theme="1" tint="0.34998626667073579"/>
      <name val="HP Simplified"/>
      <family val="2"/>
    </font>
    <font>
      <u/>
      <sz val="10"/>
      <color indexed="12"/>
      <name val="HP Simplified"/>
      <family val="2"/>
    </font>
    <font>
      <sz val="10"/>
      <color theme="1"/>
      <name val="HP Simplified"/>
      <family val="2"/>
    </font>
    <font>
      <b/>
      <sz val="18"/>
      <name val="HP Simplified"/>
      <family val="2"/>
    </font>
    <font>
      <b/>
      <sz val="12"/>
      <color indexed="9"/>
      <name val="HP Simplified"/>
      <family val="2"/>
    </font>
    <font>
      <sz val="10"/>
      <color indexed="8"/>
      <name val="HP Simplified"/>
      <family val="2"/>
    </font>
    <font>
      <b/>
      <sz val="10"/>
      <color indexed="8"/>
      <name val="HP Simplified"/>
      <family val="2"/>
    </font>
    <font>
      <b/>
      <sz val="11"/>
      <color theme="1"/>
      <name val="HP Simplified"/>
      <family val="2"/>
    </font>
    <font>
      <b/>
      <sz val="10"/>
      <color rgb="FF0070C0"/>
      <name val="HP Simplified"/>
      <family val="2"/>
    </font>
    <font>
      <b/>
      <u/>
      <sz val="10"/>
      <color indexed="8"/>
      <name val="HP Simplified"/>
      <family val="2"/>
    </font>
    <font>
      <b/>
      <sz val="10"/>
      <color rgb="FF000000"/>
      <name val="HP Simplified"/>
      <family val="2"/>
    </font>
    <font>
      <b/>
      <sz val="10"/>
      <color rgb="FF000099"/>
      <name val="HP Simplified"/>
      <family val="2"/>
    </font>
    <font>
      <sz val="10"/>
      <color rgb="FF000099"/>
      <name val="HP Simplified"/>
      <family val="2"/>
    </font>
    <font>
      <b/>
      <sz val="10"/>
      <color theme="1"/>
      <name val="HP Simplified"/>
      <family val="2"/>
    </font>
    <font>
      <b/>
      <sz val="10"/>
      <color rgb="FF006600"/>
      <name val="HP Simplified"/>
      <family val="2"/>
    </font>
    <font>
      <sz val="11"/>
      <color indexed="8"/>
      <name val="HP Simplified"/>
      <family val="2"/>
    </font>
    <font>
      <sz val="13"/>
      <name val="Arial"/>
      <family val="2"/>
    </font>
    <font>
      <b/>
      <sz val="18"/>
      <color theme="1"/>
      <name val="HP Simplified"/>
      <family val="2"/>
    </font>
    <font>
      <sz val="10"/>
      <color indexed="8"/>
      <name val="Futura Bk"/>
      <family val="2"/>
    </font>
    <font>
      <u/>
      <sz val="10"/>
      <color indexed="12"/>
      <name val="Futura Bk"/>
      <family val="2"/>
    </font>
    <font>
      <sz val="10"/>
      <color theme="1"/>
      <name val="Futura Bk"/>
      <family val="2"/>
    </font>
    <font>
      <b/>
      <sz val="10"/>
      <color indexed="8"/>
      <name val="Futura Bk"/>
      <family val="2"/>
    </font>
    <font>
      <b/>
      <sz val="20"/>
      <name val="HP Simplified"/>
      <family val="2"/>
    </font>
    <font>
      <b/>
      <sz val="26"/>
      <name val="HP Simplified"/>
      <family val="2"/>
    </font>
    <font>
      <b/>
      <sz val="11"/>
      <color indexed="10"/>
      <name val="HP Simplified"/>
      <family val="2"/>
    </font>
    <font>
      <sz val="11"/>
      <color indexed="10"/>
      <name val="HP Simplified"/>
      <family val="2"/>
    </font>
    <font>
      <sz val="12"/>
      <color indexed="9"/>
      <name val="HP Simplified"/>
      <family val="2"/>
    </font>
    <font>
      <b/>
      <sz val="14"/>
      <color theme="1"/>
      <name val="HP Simplified"/>
      <family val="2"/>
    </font>
    <font>
      <b/>
      <sz val="20"/>
      <color theme="1"/>
      <name val="HP Simplified"/>
      <family val="2"/>
    </font>
    <font>
      <b/>
      <sz val="28"/>
      <color theme="1"/>
      <name val="HP Simplified"/>
      <family val="2"/>
    </font>
    <font>
      <b/>
      <sz val="16"/>
      <color indexed="30"/>
      <name val="HP Simplified"/>
      <family val="2"/>
    </font>
    <font>
      <b/>
      <i/>
      <sz val="10"/>
      <color indexed="8"/>
      <name val="HP Simplified"/>
      <family val="2"/>
    </font>
    <font>
      <i/>
      <sz val="10"/>
      <color indexed="8"/>
      <name val="HP Simplified"/>
      <family val="2"/>
    </font>
    <font>
      <b/>
      <i/>
      <sz val="10"/>
      <color rgb="FF000000"/>
      <name val="HP Simplified"/>
      <family val="2"/>
    </font>
    <font>
      <i/>
      <sz val="10"/>
      <color theme="1"/>
      <name val="Futura Bk"/>
      <family val="2"/>
    </font>
    <font>
      <b/>
      <sz val="13"/>
      <color indexed="56"/>
      <name val="Calibri"/>
      <family val="2"/>
    </font>
    <font>
      <b/>
      <sz val="11"/>
      <color indexed="56"/>
      <name val="Calibri"/>
      <family val="2"/>
    </font>
    <font>
      <u/>
      <sz val="10"/>
      <color theme="10"/>
      <name val="Arial"/>
      <family val="2"/>
    </font>
    <font>
      <b/>
      <sz val="18"/>
      <color indexed="56"/>
      <name val="Cambria"/>
      <family val="2"/>
    </font>
    <font>
      <sz val="11"/>
      <color theme="1"/>
      <name val="Calibri"/>
      <family val="2"/>
    </font>
    <font>
      <sz val="10"/>
      <color rgb="FFFF0000"/>
      <name val="HP Simplified"/>
      <family val="2"/>
    </font>
    <font>
      <b/>
      <sz val="12"/>
      <color theme="1"/>
      <name val="HP Simplified"/>
      <family val="2"/>
    </font>
    <font>
      <b/>
      <sz val="14"/>
      <color theme="0"/>
      <name val="HP Simplified"/>
      <family val="2"/>
    </font>
    <font>
      <b/>
      <u/>
      <sz val="10"/>
      <color rgb="FF000000"/>
      <name val="HP Simplified"/>
      <family val="2"/>
    </font>
    <font>
      <b/>
      <u/>
      <sz val="10"/>
      <color theme="1"/>
      <name val="HP Simplified"/>
      <family val="2"/>
    </font>
    <font>
      <sz val="10"/>
      <color theme="1"/>
      <name val="Arial"/>
      <family val="2"/>
    </font>
    <font>
      <u/>
      <sz val="12"/>
      <color indexed="12"/>
      <name val="HP Simplified"/>
      <family val="2"/>
    </font>
    <font>
      <b/>
      <sz val="12"/>
      <color indexed="8"/>
      <name val="HP Simplified"/>
      <family val="2"/>
    </font>
    <font>
      <b/>
      <sz val="10"/>
      <color theme="0"/>
      <name val="HP Simplified"/>
      <family val="2"/>
    </font>
    <font>
      <sz val="11"/>
      <color theme="0"/>
      <name val="Futura Bk"/>
      <family val="2"/>
      <scheme val="minor"/>
    </font>
    <font>
      <b/>
      <sz val="16"/>
      <color theme="9" tint="-0.499984740745262"/>
      <name val="HP Simplified"/>
      <family val="2"/>
    </font>
    <font>
      <sz val="14"/>
      <color theme="0"/>
      <name val="Futura Bk"/>
      <family val="2"/>
      <scheme val="minor"/>
    </font>
    <font>
      <b/>
      <sz val="14"/>
      <color theme="0"/>
      <name val="Futura Bk"/>
      <family val="2"/>
      <scheme val="minor"/>
    </font>
    <font>
      <b/>
      <sz val="12"/>
      <color rgb="FFFF0000"/>
      <name val="HP Simplified"/>
      <family val="2"/>
    </font>
    <font>
      <sz val="14"/>
      <color rgb="FFFF0000"/>
      <name val="HP Simplified"/>
      <family val="2"/>
    </font>
    <font>
      <b/>
      <sz val="14"/>
      <color rgb="FFFF0000"/>
      <name val="HP Simplified"/>
      <family val="2"/>
    </font>
    <font>
      <sz val="12"/>
      <color rgb="FFFF0000"/>
      <name val="HP Simplified"/>
      <family val="2"/>
    </font>
    <font>
      <i/>
      <sz val="14"/>
      <color theme="1"/>
      <name val="HP Simplified"/>
      <family val="2"/>
    </font>
    <font>
      <b/>
      <sz val="12"/>
      <color rgb="FFC00000"/>
      <name val="HP Simplified"/>
      <family val="2"/>
    </font>
    <font>
      <sz val="14"/>
      <name val="Arial"/>
      <family val="2"/>
    </font>
    <font>
      <u/>
      <sz val="12"/>
      <name val="HP Simplified"/>
      <family val="2"/>
    </font>
    <font>
      <sz val="12"/>
      <color rgb="FF000000"/>
      <name val="HP Simplified"/>
      <family val="2"/>
    </font>
    <font>
      <b/>
      <sz val="13"/>
      <color rgb="FF000000"/>
      <name val="HP Simplified"/>
      <family val="2"/>
    </font>
    <font>
      <sz val="12"/>
      <color theme="1"/>
      <name val="Futura Bk"/>
      <family val="2"/>
    </font>
    <font>
      <b/>
      <sz val="12"/>
      <color rgb="FF00B050"/>
      <name val="HP Simplified"/>
      <family val="2"/>
    </font>
    <font>
      <sz val="12"/>
      <name val="Arial"/>
      <family val="2"/>
    </font>
  </fonts>
  <fills count="55">
    <fill>
      <patternFill patternType="none"/>
    </fill>
    <fill>
      <patternFill patternType="gray125"/>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27"/>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indexed="9"/>
        <bgColor indexed="8"/>
      </patternFill>
    </fill>
    <fill>
      <patternFill patternType="solid">
        <fgColor indexed="8"/>
        <bgColor indexed="9"/>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8"/>
        <bgColor indexed="64"/>
      </patternFill>
    </fill>
    <fill>
      <patternFill patternType="solid">
        <fgColor theme="0"/>
        <bgColor indexed="64"/>
      </patternFill>
    </fill>
    <fill>
      <patternFill patternType="solid">
        <fgColor rgb="FFFFFF00"/>
        <bgColor indexed="64"/>
      </patternFill>
    </fill>
    <fill>
      <patternFill patternType="solid">
        <fgColor rgb="FFFF6600"/>
        <bgColor indexed="64"/>
      </patternFill>
    </fill>
    <fill>
      <patternFill patternType="solid">
        <fgColor rgb="FFE1FFE1"/>
        <bgColor indexed="64"/>
      </patternFill>
    </fill>
    <fill>
      <patternFill patternType="solid">
        <fgColor rgb="FFCCFF66"/>
        <bgColor indexed="64"/>
      </patternFill>
    </fill>
    <fill>
      <patternFill patternType="solid">
        <fgColor theme="1"/>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FF0000"/>
        <bgColor indexed="64"/>
      </patternFill>
    </fill>
    <fill>
      <patternFill patternType="solid">
        <fgColor rgb="FFFFFFCC"/>
      </patternFill>
    </fill>
    <fill>
      <patternFill patternType="solid">
        <fgColor rgb="FF0070C0"/>
        <bgColor indexed="64"/>
      </patternFill>
    </fill>
    <fill>
      <patternFill patternType="solid">
        <fgColor rgb="FF00B0F0"/>
        <bgColor indexed="64"/>
      </patternFill>
    </fill>
    <fill>
      <patternFill patternType="solid">
        <fgColor theme="8" tint="0.39997558519241921"/>
        <bgColor indexed="64"/>
      </patternFill>
    </fill>
    <fill>
      <patternFill patternType="solid">
        <fgColor indexed="31"/>
      </patternFill>
    </fill>
    <fill>
      <patternFill patternType="solid">
        <fgColor indexed="46"/>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rgb="FFCCFFCC"/>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92D050"/>
        <bgColor indexed="64"/>
      </patternFill>
    </fill>
    <fill>
      <patternFill patternType="solid">
        <fgColor rgb="FFFFC000"/>
        <bgColor indexed="64"/>
      </patternFill>
    </fill>
    <fill>
      <patternFill patternType="solid">
        <fgColor theme="4" tint="0.59999389629810485"/>
        <bgColor indexed="65"/>
      </patternFill>
    </fill>
    <fill>
      <patternFill patternType="solid">
        <fgColor theme="7"/>
      </patternFill>
    </fill>
    <fill>
      <patternFill patternType="solid">
        <fgColor theme="9" tint="0.39997558519241921"/>
        <bgColor indexed="65"/>
      </patternFill>
    </fill>
    <fill>
      <patternFill patternType="solid">
        <fgColor rgb="FFFFFF99"/>
        <bgColor indexed="64"/>
      </patternFill>
    </fill>
    <fill>
      <patternFill patternType="solid">
        <fgColor rgb="FFCCFF33"/>
        <bgColor indexed="64"/>
      </patternFill>
    </fill>
  </fills>
  <borders count="5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medium">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rgb="FFB2B2B2"/>
      </left>
      <right style="thin">
        <color rgb="FFB2B2B2"/>
      </right>
      <top style="thin">
        <color rgb="FFB2B2B2"/>
      </top>
      <bottom style="thin">
        <color rgb="FFB2B2B2"/>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rgb="FFA3A3A3"/>
      </left>
      <right style="medium">
        <color rgb="FFA3A3A3"/>
      </right>
      <top style="medium">
        <color rgb="FFA3A3A3"/>
      </top>
      <bottom style="medium">
        <color rgb="FFA3A3A3"/>
      </bottom>
      <diagonal/>
    </border>
    <border>
      <left style="medium">
        <color rgb="FFA3A3A3"/>
      </left>
      <right style="medium">
        <color rgb="FFA3A3A3"/>
      </right>
      <top/>
      <bottom style="medium">
        <color rgb="FFA3A3A3"/>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37">
    <xf numFmtId="0" fontId="0" fillId="0" borderId="0"/>
    <xf numFmtId="0" fontId="28" fillId="0" borderId="0"/>
    <xf numFmtId="0" fontId="29" fillId="2" borderId="0" applyNumberFormat="0" applyBorder="0" applyAlignment="0" applyProtection="0"/>
    <xf numFmtId="0" fontId="29" fillId="4" borderId="0" applyNumberFormat="0" applyBorder="0" applyAlignment="0" applyProtection="0"/>
    <xf numFmtId="0" fontId="29" fillId="6" borderId="0" applyNumberFormat="0" applyBorder="0" applyAlignment="0" applyProtection="0"/>
    <xf numFmtId="0" fontId="29" fillId="2" borderId="0" applyNumberFormat="0" applyBorder="0" applyAlignment="0" applyProtection="0"/>
    <xf numFmtId="0" fontId="29" fillId="7" borderId="0" applyNumberFormat="0" applyBorder="0" applyAlignment="0" applyProtection="0"/>
    <xf numFmtId="0" fontId="29" fillId="6" borderId="0" applyNumberFormat="0" applyBorder="0" applyAlignment="0" applyProtection="0"/>
    <xf numFmtId="0" fontId="29" fillId="9" borderId="0" applyNumberFormat="0" applyBorder="0" applyAlignment="0" applyProtection="0"/>
    <xf numFmtId="0" fontId="29" fillId="4" borderId="0" applyNumberFormat="0" applyBorder="0" applyAlignment="0" applyProtection="0"/>
    <xf numFmtId="0" fontId="29" fillId="10" borderId="0" applyNumberFormat="0" applyBorder="0" applyAlignment="0" applyProtection="0"/>
    <xf numFmtId="0" fontId="29" fillId="9" borderId="0" applyNumberFormat="0" applyBorder="0" applyAlignment="0" applyProtection="0"/>
    <xf numFmtId="0" fontId="29" fillId="8" borderId="0" applyNumberFormat="0" applyBorder="0" applyAlignment="0" applyProtection="0"/>
    <xf numFmtId="0" fontId="29" fillId="10" borderId="0" applyNumberFormat="0" applyBorder="0" applyAlignment="0" applyProtection="0"/>
    <xf numFmtId="0" fontId="30" fillId="11" borderId="0" applyNumberFormat="0" applyBorder="0" applyAlignment="0" applyProtection="0"/>
    <xf numFmtId="0" fontId="30" fillId="4" borderId="0" applyNumberFormat="0" applyBorder="0" applyAlignment="0" applyProtection="0"/>
    <xf numFmtId="0" fontId="30" fillId="10" borderId="0" applyNumberFormat="0" applyBorder="0" applyAlignment="0" applyProtection="0"/>
    <xf numFmtId="0" fontId="30" fillId="9" borderId="0" applyNumberFormat="0" applyBorder="0" applyAlignment="0" applyProtection="0"/>
    <xf numFmtId="0" fontId="30" fillId="11" borderId="0" applyNumberFormat="0" applyBorder="0" applyAlignment="0" applyProtection="0"/>
    <xf numFmtId="0" fontId="30" fillId="4"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1" borderId="0" applyNumberFormat="0" applyBorder="0" applyAlignment="0" applyProtection="0"/>
    <xf numFmtId="0" fontId="30" fillId="15" borderId="0" applyNumberFormat="0" applyBorder="0" applyAlignment="0" applyProtection="0"/>
    <xf numFmtId="0" fontId="31" fillId="3" borderId="0" applyNumberFormat="0" applyBorder="0" applyAlignment="0" applyProtection="0"/>
    <xf numFmtId="166" fontId="32" fillId="0" borderId="0" applyFill="0" applyBorder="0" applyAlignment="0"/>
    <xf numFmtId="167" fontId="32" fillId="0" borderId="0" applyFill="0" applyBorder="0" applyAlignment="0"/>
    <xf numFmtId="168" fontId="32" fillId="0" borderId="0" applyFill="0" applyBorder="0" applyAlignment="0"/>
    <xf numFmtId="169" fontId="26" fillId="0" borderId="0" applyFill="0" applyBorder="0" applyAlignment="0"/>
    <xf numFmtId="170" fontId="26" fillId="0" borderId="0" applyFill="0" applyBorder="0" applyAlignment="0"/>
    <xf numFmtId="166" fontId="32" fillId="0" borderId="0" applyFill="0" applyBorder="0" applyAlignment="0"/>
    <xf numFmtId="171" fontId="26" fillId="0" borderId="0" applyFill="0" applyBorder="0" applyAlignment="0"/>
    <xf numFmtId="167" fontId="32" fillId="0" borderId="0" applyFill="0" applyBorder="0" applyAlignment="0"/>
    <xf numFmtId="0" fontId="33" fillId="16" borderId="1" applyNumberFormat="0" applyAlignment="0" applyProtection="0"/>
    <xf numFmtId="0" fontId="34" fillId="17" borderId="2" applyNumberFormat="0" applyAlignment="0" applyProtection="0"/>
    <xf numFmtId="166" fontId="32" fillId="0" borderId="0" applyFont="0" applyFill="0" applyBorder="0" applyAlignment="0" applyProtection="0"/>
    <xf numFmtId="3" fontId="26" fillId="18" borderId="0" applyFont="0" applyFill="0" applyBorder="0" applyAlignment="0" applyProtection="0"/>
    <xf numFmtId="167" fontId="32"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5" fillId="0" borderId="0" applyFont="0" applyFill="0" applyBorder="0" applyAlignment="0" applyProtection="0"/>
    <xf numFmtId="165" fontId="55" fillId="0" borderId="0" applyFont="0" applyFill="0" applyBorder="0" applyAlignment="0" applyProtection="0"/>
    <xf numFmtId="165" fontId="56" fillId="0" borderId="0" applyFont="0" applyFill="0" applyBorder="0" applyAlignment="0" applyProtection="0"/>
    <xf numFmtId="14" fontId="35" fillId="0" borderId="0" applyFill="0" applyBorder="0" applyAlignment="0"/>
    <xf numFmtId="38" fontId="36" fillId="0" borderId="3">
      <alignment vertical="center"/>
    </xf>
    <xf numFmtId="0" fontId="27" fillId="0" borderId="4">
      <alignment horizontal="center" wrapText="1"/>
      <protection locked="0"/>
    </xf>
    <xf numFmtId="166" fontId="32" fillId="0" borderId="0" applyFill="0" applyBorder="0" applyAlignment="0"/>
    <xf numFmtId="167" fontId="32" fillId="0" borderId="0" applyFill="0" applyBorder="0" applyAlignment="0"/>
    <xf numFmtId="166" fontId="32" fillId="0" borderId="0" applyFill="0" applyBorder="0" applyAlignment="0"/>
    <xf numFmtId="171" fontId="26" fillId="0" borderId="0" applyFill="0" applyBorder="0" applyAlignment="0"/>
    <xf numFmtId="167" fontId="32" fillId="0" borderId="0" applyFill="0" applyBorder="0" applyAlignment="0"/>
    <xf numFmtId="0" fontId="37" fillId="0" borderId="0" applyNumberFormat="0" applyFill="0" applyBorder="0" applyAlignment="0" applyProtection="0"/>
    <xf numFmtId="0" fontId="38" fillId="5" borderId="0" applyNumberFormat="0" applyBorder="0" applyAlignment="0" applyProtection="0"/>
    <xf numFmtId="0" fontId="39" fillId="0" borderId="5" applyNumberFormat="0" applyAlignment="0" applyProtection="0">
      <alignment horizontal="left" vertical="center"/>
    </xf>
    <xf numFmtId="0" fontId="39" fillId="0" borderId="6">
      <alignment horizontal="left" vertical="center"/>
    </xf>
    <xf numFmtId="172" fontId="40" fillId="19" borderId="7" applyBorder="0" applyProtection="0">
      <alignment horizontal="center"/>
    </xf>
    <xf numFmtId="0" fontId="41" fillId="18" borderId="0" applyNumberFormat="0" applyFill="0" applyBorder="0" applyAlignment="0" applyProtection="0"/>
    <xf numFmtId="0" fontId="42" fillId="0" borderId="8" applyNumberFormat="0" applyFill="0" applyAlignment="0" applyProtection="0"/>
    <xf numFmtId="0" fontId="43" fillId="0" borderId="9" applyNumberFormat="0" applyFill="0" applyAlignment="0" applyProtection="0"/>
    <xf numFmtId="0" fontId="43" fillId="0" borderId="0" applyNumberFormat="0" applyFill="0" applyBorder="0" applyAlignment="0" applyProtection="0"/>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44" fillId="10" borderId="1" applyNumberFormat="0" applyAlignment="0" applyProtection="0"/>
    <xf numFmtId="166" fontId="32" fillId="0" borderId="0" applyFill="0" applyBorder="0" applyAlignment="0"/>
    <xf numFmtId="167" fontId="32" fillId="0" borderId="0" applyFill="0" applyBorder="0" applyAlignment="0"/>
    <xf numFmtId="166" fontId="32" fillId="0" borderId="0" applyFill="0" applyBorder="0" applyAlignment="0"/>
    <xf numFmtId="171" fontId="26" fillId="0" borderId="0" applyFill="0" applyBorder="0" applyAlignment="0"/>
    <xf numFmtId="167" fontId="32" fillId="0" borderId="0" applyFill="0" applyBorder="0" applyAlignment="0"/>
    <xf numFmtId="0" fontId="45" fillId="0" borderId="10" applyNumberFormat="0" applyFill="0" applyAlignment="0" applyProtection="0"/>
    <xf numFmtId="0" fontId="46" fillId="10" borderId="0" applyNumberFormat="0" applyBorder="0" applyAlignment="0" applyProtection="0"/>
    <xf numFmtId="173"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56" fillId="0" borderId="0"/>
    <xf numFmtId="0" fontId="26" fillId="0" borderId="0"/>
    <xf numFmtId="0" fontId="26" fillId="0" borderId="0"/>
    <xf numFmtId="0" fontId="55" fillId="0" borderId="0"/>
    <xf numFmtId="0" fontId="56" fillId="0" borderId="0"/>
    <xf numFmtId="0" fontId="26" fillId="0" borderId="0"/>
    <xf numFmtId="0" fontId="26" fillId="0" borderId="0"/>
    <xf numFmtId="0" fontId="26" fillId="6" borderId="11" applyNumberFormat="0" applyFont="0" applyAlignment="0" applyProtection="0"/>
    <xf numFmtId="0" fontId="48" fillId="0" borderId="0"/>
    <xf numFmtId="0" fontId="49" fillId="16" borderId="12" applyNumberFormat="0" applyAlignment="0" applyProtection="0"/>
    <xf numFmtId="170" fontId="26" fillId="0" borderId="0" applyFont="0" applyFill="0" applyBorder="0" applyAlignment="0" applyProtection="0"/>
    <xf numFmtId="174" fontId="32" fillId="0" borderId="0" applyFont="0" applyFill="0" applyBorder="0" applyAlignment="0" applyProtection="0"/>
    <xf numFmtId="9" fontId="26" fillId="0" borderId="0" applyFont="0" applyFill="0" applyBorder="0" applyAlignment="0" applyProtection="0"/>
    <xf numFmtId="166" fontId="32" fillId="0" borderId="0" applyFill="0" applyBorder="0" applyAlignment="0"/>
    <xf numFmtId="167" fontId="32" fillId="0" borderId="0" applyFill="0" applyBorder="0" applyAlignment="0"/>
    <xf numFmtId="166" fontId="32" fillId="0" borderId="0" applyFill="0" applyBorder="0" applyAlignment="0"/>
    <xf numFmtId="171" fontId="26" fillId="0" borderId="0" applyFill="0" applyBorder="0" applyAlignment="0"/>
    <xf numFmtId="167" fontId="32" fillId="0" borderId="0" applyFill="0" applyBorder="0" applyAlignment="0"/>
    <xf numFmtId="0" fontId="54" fillId="0" borderId="0"/>
    <xf numFmtId="49" fontId="35" fillId="0" borderId="0" applyFill="0" applyBorder="0" applyAlignment="0"/>
    <xf numFmtId="175" fontId="26" fillId="0" borderId="0" applyFill="0" applyBorder="0" applyAlignment="0"/>
    <xf numFmtId="176" fontId="26" fillId="0" borderId="0" applyFill="0" applyBorder="0" applyAlignment="0"/>
    <xf numFmtId="0" fontId="50" fillId="0" borderId="0" applyNumberFormat="0" applyFill="0" applyBorder="0" applyAlignment="0" applyProtection="0"/>
    <xf numFmtId="0" fontId="51" fillId="0" borderId="13" applyNumberFormat="0" applyFill="0" applyAlignment="0" applyProtection="0"/>
    <xf numFmtId="0" fontId="52" fillId="0" borderId="0" applyNumberFormat="0" applyFill="0" applyBorder="0" applyAlignment="0" applyProtection="0"/>
    <xf numFmtId="0" fontId="26" fillId="0" borderId="0"/>
    <xf numFmtId="0" fontId="24" fillId="0" borderId="0"/>
    <xf numFmtId="0" fontId="24" fillId="0" borderId="0"/>
    <xf numFmtId="0" fontId="23" fillId="0" borderId="0"/>
    <xf numFmtId="0" fontId="22" fillId="0" borderId="0"/>
    <xf numFmtId="165" fontId="26"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6" fillId="0" borderId="0"/>
    <xf numFmtId="0" fontId="26" fillId="33" borderId="30" applyNumberFormat="0" applyFont="0" applyAlignment="0" applyProtection="0"/>
    <xf numFmtId="9" fontId="26" fillId="0" borderId="0" applyFont="0" applyFill="0" applyBorder="0" applyAlignment="0" applyProtection="0"/>
    <xf numFmtId="0" fontId="21" fillId="0" borderId="0"/>
    <xf numFmtId="0" fontId="20" fillId="0" borderId="0"/>
    <xf numFmtId="0" fontId="19" fillId="0" borderId="0"/>
    <xf numFmtId="0" fontId="26" fillId="0" borderId="0"/>
    <xf numFmtId="165" fontId="57" fillId="0" borderId="0" applyFont="0" applyFill="0" applyBorder="0" applyAlignment="0" applyProtection="0"/>
    <xf numFmtId="0" fontId="18" fillId="0" borderId="0"/>
    <xf numFmtId="0" fontId="17" fillId="0" borderId="0"/>
    <xf numFmtId="0" fontId="16" fillId="0" borderId="0"/>
    <xf numFmtId="0" fontId="53" fillId="0" borderId="0" applyNumberFormat="0" applyFill="0" applyBorder="0" applyAlignment="0" applyProtection="0"/>
    <xf numFmtId="165" fontId="16" fillId="0" borderId="0" applyFont="0" applyFill="0" applyBorder="0" applyAlignment="0" applyProtection="0"/>
    <xf numFmtId="0" fontId="16" fillId="0" borderId="0"/>
    <xf numFmtId="43" fontId="26" fillId="0" borderId="0" applyFont="0" applyFill="0" applyBorder="0" applyAlignment="0" applyProtection="0"/>
    <xf numFmtId="0" fontId="15" fillId="0" borderId="0"/>
    <xf numFmtId="0" fontId="1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54" fillId="0" borderId="0"/>
    <xf numFmtId="9" fontId="57" fillId="0" borderId="0" applyFont="0" applyFill="0" applyBorder="0" applyAlignment="0" applyProtection="0"/>
    <xf numFmtId="0" fontId="57" fillId="0" borderId="0"/>
    <xf numFmtId="0" fontId="13" fillId="0" borderId="0"/>
    <xf numFmtId="0" fontId="13" fillId="0" borderId="0"/>
    <xf numFmtId="0" fontId="13" fillId="0" borderId="0"/>
    <xf numFmtId="0" fontId="57"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28"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28" fillId="0" borderId="0"/>
    <xf numFmtId="0" fontId="54" fillId="0" borderId="0"/>
    <xf numFmtId="0" fontId="28" fillId="0" borderId="0"/>
    <xf numFmtId="0" fontId="28"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29" fillId="37" borderId="0" applyNumberFormat="0" applyBorder="0" applyAlignment="0" applyProtection="0"/>
    <xf numFmtId="0" fontId="29" fillId="3" borderId="0" applyNumberFormat="0" applyBorder="0" applyAlignment="0" applyProtection="0"/>
    <xf numFmtId="0" fontId="29" fillId="5" borderId="0" applyNumberFormat="0" applyBorder="0" applyAlignment="0" applyProtection="0"/>
    <xf numFmtId="0" fontId="29" fillId="38" borderId="0" applyNumberFormat="0" applyBorder="0" applyAlignment="0" applyProtection="0"/>
    <xf numFmtId="0" fontId="29" fillId="2" borderId="0" applyNumberFormat="0" applyBorder="0" applyAlignment="0" applyProtection="0"/>
    <xf numFmtId="0" fontId="29" fillId="8" borderId="0" applyNumberFormat="0" applyBorder="0" applyAlignment="0" applyProtection="0"/>
    <xf numFmtId="0" fontId="29" fillId="39"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30" fillId="41" borderId="0" applyNumberFormat="0" applyBorder="0" applyAlignment="0" applyProtection="0"/>
    <xf numFmtId="0" fontId="30" fillId="39"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30" fillId="42" borderId="0" applyNumberFormat="0" applyBorder="0" applyAlignment="0" applyProtection="0"/>
    <xf numFmtId="0" fontId="33" fillId="9" borderId="1" applyNumberFormat="0" applyAlignment="0" applyProtection="0"/>
    <xf numFmtId="0" fontId="128" fillId="0" borderId="8" applyNumberFormat="0" applyFill="0" applyAlignment="0" applyProtection="0"/>
    <xf numFmtId="0" fontId="129" fillId="0" borderId="38" applyNumberFormat="0" applyFill="0" applyAlignment="0" applyProtection="0"/>
    <xf numFmtId="0" fontId="129" fillId="0" borderId="0" applyNumberFormat="0" applyFill="0" applyBorder="0" applyAlignment="0" applyProtection="0"/>
    <xf numFmtId="0" fontId="130" fillId="0" borderId="0" applyNumberFormat="0" applyFill="0" applyBorder="0" applyAlignment="0" applyProtection="0">
      <alignment vertical="top"/>
      <protection locked="0"/>
    </xf>
    <xf numFmtId="0" fontId="44" fillId="2" borderId="1" applyNumberFormat="0" applyAlignment="0" applyProtection="0"/>
    <xf numFmtId="0" fontId="13" fillId="0" borderId="0"/>
    <xf numFmtId="0" fontId="29" fillId="0" borderId="0"/>
    <xf numFmtId="0" fontId="49" fillId="9" borderId="12" applyNumberFormat="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179" fontId="26" fillId="0" borderId="0" applyFill="0" applyBorder="0" applyAlignment="0"/>
    <xf numFmtId="0" fontId="131" fillId="0" borderId="0" applyNumberFormat="0" applyFill="0" applyBorder="0" applyAlignment="0" applyProtection="0"/>
    <xf numFmtId="0" fontId="51" fillId="0" borderId="39" applyNumberFormat="0" applyFill="0" applyAlignment="0" applyProtection="0"/>
    <xf numFmtId="0" fontId="12" fillId="0" borderId="0"/>
    <xf numFmtId="0" fontId="11" fillId="0" borderId="0"/>
    <xf numFmtId="0" fontId="26" fillId="0" borderId="0"/>
    <xf numFmtId="165" fontId="26" fillId="0" borderId="0" applyFont="0" applyFill="0" applyBorder="0" applyAlignment="0" applyProtection="0"/>
    <xf numFmtId="0" fontId="10" fillId="0" borderId="0"/>
    <xf numFmtId="0" fontId="9" fillId="0" borderId="0"/>
    <xf numFmtId="0" fontId="8" fillId="0" borderId="0"/>
    <xf numFmtId="0" fontId="8" fillId="0" borderId="0"/>
    <xf numFmtId="0" fontId="8" fillId="0" borderId="0"/>
    <xf numFmtId="0" fontId="8" fillId="0" borderId="0"/>
    <xf numFmtId="0" fontId="7" fillId="0" borderId="0"/>
    <xf numFmtId="0" fontId="6" fillId="0" borderId="0"/>
    <xf numFmtId="0" fontId="6" fillId="0" borderId="0"/>
    <xf numFmtId="0" fontId="6" fillId="0" borderId="0"/>
    <xf numFmtId="0" fontId="6" fillId="0" borderId="0"/>
    <xf numFmtId="44" fontId="26" fillId="0" borderId="0" applyFont="0" applyFill="0" applyBorder="0" applyAlignment="0" applyProtection="0"/>
    <xf numFmtId="0" fontId="5"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142" fillId="51" borderId="0" applyNumberFormat="0" applyBorder="0" applyAlignment="0" applyProtection="0"/>
    <xf numFmtId="0" fontId="142" fillId="52" borderId="0" applyNumberFormat="0" applyBorder="0" applyAlignment="0" applyProtection="0"/>
    <xf numFmtId="0" fontId="2" fillId="0" borderId="0"/>
    <xf numFmtId="0" fontId="1" fillId="50" borderId="0" applyNumberFormat="0" applyBorder="0" applyAlignment="0" applyProtection="0"/>
  </cellStyleXfs>
  <cellXfs count="1024">
    <xf numFmtId="0" fontId="0" fillId="0" borderId="0" xfId="0"/>
    <xf numFmtId="0" fontId="58" fillId="0" borderId="0" xfId="0" applyFont="1"/>
    <xf numFmtId="177" fontId="59" fillId="0" borderId="19" xfId="84" applyNumberFormat="1" applyFont="1" applyFill="1" applyBorder="1" applyAlignment="1">
      <alignment horizontal="center" vertical="center" wrapText="1"/>
    </xf>
    <xf numFmtId="177" fontId="65" fillId="0" borderId="19" xfId="84" applyNumberFormat="1" applyFont="1" applyFill="1" applyBorder="1" applyAlignment="1">
      <alignment horizontal="center" vertical="center" wrapText="1"/>
    </xf>
    <xf numFmtId="0" fontId="68" fillId="0" borderId="14" xfId="62" applyFont="1" applyFill="1" applyBorder="1" applyAlignment="1" applyProtection="1">
      <alignment vertical="center"/>
    </xf>
    <xf numFmtId="0" fontId="69" fillId="0" borderId="14" xfId="0" applyFont="1" applyFill="1" applyBorder="1" applyAlignment="1">
      <alignment vertical="center"/>
    </xf>
    <xf numFmtId="0" fontId="69" fillId="0" borderId="14" xfId="0" applyFont="1" applyFill="1" applyBorder="1" applyAlignment="1">
      <alignment horizontal="center" vertical="center"/>
    </xf>
    <xf numFmtId="0" fontId="69" fillId="0" borderId="14" xfId="84" applyFont="1" applyFill="1" applyBorder="1" applyAlignment="1">
      <alignment vertical="center"/>
    </xf>
    <xf numFmtId="0" fontId="69" fillId="0" borderId="14" xfId="84" applyFont="1" applyFill="1" applyBorder="1" applyAlignment="1">
      <alignment horizontal="left" vertical="center"/>
    </xf>
    <xf numFmtId="177" fontId="59" fillId="0" borderId="14" xfId="84" applyNumberFormat="1" applyFont="1" applyFill="1" applyBorder="1" applyAlignment="1">
      <alignment vertical="center"/>
    </xf>
    <xf numFmtId="0" fontId="70" fillId="0" borderId="14" xfId="84" applyFont="1" applyFill="1" applyBorder="1" applyAlignment="1">
      <alignment vertical="center"/>
    </xf>
    <xf numFmtId="0" fontId="68" fillId="24" borderId="14" xfId="62" applyFont="1" applyFill="1" applyBorder="1" applyAlignment="1" applyProtection="1">
      <alignment vertical="center"/>
    </xf>
    <xf numFmtId="0" fontId="69" fillId="24" borderId="14" xfId="0" applyFont="1" applyFill="1" applyBorder="1" applyAlignment="1">
      <alignment vertical="center"/>
    </xf>
    <xf numFmtId="0" fontId="69" fillId="24" borderId="14" xfId="0" applyFont="1" applyFill="1" applyBorder="1" applyAlignment="1">
      <alignment horizontal="center" vertical="center"/>
    </xf>
    <xf numFmtId="0" fontId="69" fillId="24" borderId="14" xfId="84" applyFont="1" applyFill="1" applyBorder="1" applyAlignment="1">
      <alignment vertical="center"/>
    </xf>
    <xf numFmtId="0" fontId="69" fillId="24" borderId="14" xfId="84" applyFont="1" applyFill="1" applyBorder="1" applyAlignment="1">
      <alignment horizontal="left" vertical="center"/>
    </xf>
    <xf numFmtId="0" fontId="69" fillId="0" borderId="14" xfId="84" applyFont="1" applyFill="1" applyBorder="1" applyAlignment="1">
      <alignment horizontal="center" vertical="center"/>
    </xf>
    <xf numFmtId="0" fontId="60" fillId="21" borderId="15" xfId="78" applyFont="1" applyFill="1" applyBorder="1" applyAlignment="1" applyProtection="1">
      <alignment vertical="center"/>
    </xf>
    <xf numFmtId="0" fontId="60" fillId="21" borderId="15" xfId="78" applyFont="1" applyFill="1" applyBorder="1" applyAlignment="1" applyProtection="1">
      <alignment horizontal="center" vertical="center"/>
    </xf>
    <xf numFmtId="0" fontId="60" fillId="21" borderId="15" xfId="78" applyFont="1" applyFill="1" applyBorder="1" applyAlignment="1" applyProtection="1">
      <alignment vertical="center" wrapText="1"/>
    </xf>
    <xf numFmtId="0" fontId="60" fillId="21" borderId="15" xfId="84" applyFont="1" applyFill="1" applyBorder="1" applyAlignment="1">
      <alignment vertical="center"/>
    </xf>
    <xf numFmtId="177" fontId="60" fillId="21" borderId="15" xfId="84" applyNumberFormat="1" applyFont="1" applyFill="1" applyBorder="1" applyAlignment="1">
      <alignment horizontal="right" vertical="center"/>
    </xf>
    <xf numFmtId="177" fontId="70" fillId="21" borderId="15" xfId="84" applyNumberFormat="1" applyFont="1" applyFill="1" applyBorder="1" applyAlignment="1">
      <alignment horizontal="right" vertical="center"/>
    </xf>
    <xf numFmtId="0" fontId="70" fillId="21" borderId="15" xfId="78" applyFont="1" applyFill="1" applyBorder="1" applyAlignment="1" applyProtection="1">
      <alignment vertical="center"/>
    </xf>
    <xf numFmtId="0" fontId="70" fillId="21" borderId="15" xfId="78" applyFont="1" applyFill="1" applyBorder="1" applyAlignment="1" applyProtection="1">
      <alignment horizontal="center" vertical="center"/>
    </xf>
    <xf numFmtId="0" fontId="70" fillId="21" borderId="15" xfId="78" applyFont="1" applyFill="1" applyBorder="1" applyAlignment="1" applyProtection="1">
      <alignment vertical="center" wrapText="1"/>
    </xf>
    <xf numFmtId="0" fontId="70" fillId="21" borderId="15" xfId="84" applyFont="1" applyFill="1" applyBorder="1" applyAlignment="1">
      <alignment vertical="center"/>
    </xf>
    <xf numFmtId="0" fontId="74" fillId="25" borderId="18" xfId="0" applyFont="1" applyFill="1" applyBorder="1" applyAlignment="1">
      <alignment vertical="center"/>
    </xf>
    <xf numFmtId="0" fontId="74" fillId="25" borderId="18" xfId="0" applyFont="1" applyFill="1" applyBorder="1" applyAlignment="1">
      <alignment horizontal="center" vertical="center"/>
    </xf>
    <xf numFmtId="0" fontId="74" fillId="24" borderId="18" xfId="0" applyFont="1" applyFill="1" applyBorder="1" applyAlignment="1">
      <alignment vertical="center"/>
    </xf>
    <xf numFmtId="0" fontId="74" fillId="24" borderId="18" xfId="84" applyFont="1" applyFill="1" applyBorder="1" applyAlignment="1">
      <alignment vertical="center"/>
    </xf>
    <xf numFmtId="177" fontId="65" fillId="24" borderId="18" xfId="84" applyNumberFormat="1" applyFont="1" applyFill="1" applyBorder="1" applyAlignment="1">
      <alignment vertical="center"/>
    </xf>
    <xf numFmtId="0" fontId="59" fillId="27" borderId="7" xfId="78" applyFont="1" applyFill="1" applyBorder="1" applyAlignment="1" applyProtection="1">
      <alignment vertical="center"/>
    </xf>
    <xf numFmtId="0" fontId="60" fillId="27" borderId="6" xfId="78" applyFont="1" applyFill="1" applyBorder="1" applyAlignment="1" applyProtection="1">
      <alignment vertical="center" wrapText="1"/>
    </xf>
    <xf numFmtId="0" fontId="60" fillId="27" borderId="6" xfId="78" applyFont="1" applyFill="1" applyBorder="1" applyAlignment="1" applyProtection="1">
      <alignment horizontal="center" vertical="center" wrapText="1"/>
    </xf>
    <xf numFmtId="0" fontId="60" fillId="27" borderId="6" xfId="84" applyFont="1" applyFill="1" applyBorder="1" applyAlignment="1">
      <alignment vertical="center"/>
    </xf>
    <xf numFmtId="0" fontId="59" fillId="27" borderId="7" xfId="78" applyFont="1" applyFill="1" applyBorder="1" applyAlignment="1" applyProtection="1">
      <alignment horizontal="left" vertical="center"/>
    </xf>
    <xf numFmtId="0" fontId="75" fillId="24" borderId="14" xfId="0" applyFont="1" applyFill="1" applyBorder="1" applyAlignment="1">
      <alignment vertical="center"/>
    </xf>
    <xf numFmtId="0" fontId="75" fillId="24" borderId="14" xfId="0" applyFont="1" applyFill="1" applyBorder="1" applyAlignment="1">
      <alignment horizontal="center" vertical="center"/>
    </xf>
    <xf numFmtId="0" fontId="75" fillId="24" borderId="14" xfId="84" applyFont="1" applyFill="1" applyBorder="1" applyAlignment="1">
      <alignment vertical="center"/>
    </xf>
    <xf numFmtId="0" fontId="68" fillId="0" borderId="7" xfId="62" applyFont="1" applyFill="1" applyBorder="1" applyAlignment="1" applyProtection="1">
      <alignment vertical="center"/>
    </xf>
    <xf numFmtId="177" fontId="59" fillId="27" borderId="6" xfId="41" applyNumberFormat="1" applyFont="1" applyFill="1" applyBorder="1" applyAlignment="1">
      <alignment horizontal="right" vertical="center"/>
    </xf>
    <xf numFmtId="0" fontId="68" fillId="0" borderId="14" xfId="62" applyFont="1" applyFill="1" applyBorder="1" applyAlignment="1" applyProtection="1"/>
    <xf numFmtId="0" fontId="68" fillId="0" borderId="14" xfId="62" quotePrefix="1" applyFont="1" applyFill="1" applyBorder="1" applyAlignment="1" applyProtection="1"/>
    <xf numFmtId="177" fontId="59" fillId="24" borderId="14" xfId="84" applyNumberFormat="1" applyFont="1" applyFill="1" applyBorder="1" applyAlignment="1">
      <alignment vertical="center"/>
    </xf>
    <xf numFmtId="0" fontId="84" fillId="0" borderId="21" xfId="62" applyFont="1" applyFill="1" applyBorder="1" applyAlignment="1" applyProtection="1">
      <alignment vertical="center"/>
    </xf>
    <xf numFmtId="0" fontId="85" fillId="0" borderId="15" xfId="0" applyFont="1" applyFill="1" applyBorder="1" applyAlignment="1">
      <alignment horizontal="center" vertical="center"/>
    </xf>
    <xf numFmtId="0" fontId="85" fillId="0" borderId="15" xfId="84" applyFont="1" applyFill="1" applyBorder="1" applyAlignment="1">
      <alignment horizontal="center" vertical="center"/>
    </xf>
    <xf numFmtId="0" fontId="85" fillId="0" borderId="15" xfId="84" applyFont="1" applyFill="1" applyBorder="1" applyAlignment="1">
      <alignment vertical="center"/>
    </xf>
    <xf numFmtId="0" fontId="85" fillId="0" borderId="15" xfId="84" applyFont="1" applyFill="1" applyBorder="1" applyAlignment="1">
      <alignment horizontal="right" vertical="center"/>
    </xf>
    <xf numFmtId="0" fontId="87" fillId="0" borderId="0" xfId="84" applyFont="1" applyFill="1" applyAlignment="1">
      <alignment vertical="top"/>
    </xf>
    <xf numFmtId="0" fontId="89" fillId="0" borderId="0" xfId="84" applyFont="1" applyFill="1" applyAlignment="1">
      <alignment vertical="top" wrapText="1"/>
    </xf>
    <xf numFmtId="0" fontId="87" fillId="0" borderId="0" xfId="84" applyFont="1" applyFill="1" applyBorder="1" applyAlignment="1">
      <alignment vertical="top"/>
    </xf>
    <xf numFmtId="0" fontId="74" fillId="0" borderId="0" xfId="84" applyFont="1" applyFill="1" applyBorder="1" applyAlignment="1">
      <alignment horizontal="center" vertical="center"/>
    </xf>
    <xf numFmtId="0" fontId="76" fillId="0" borderId="0" xfId="84" applyFont="1" applyFill="1" applyBorder="1" applyAlignment="1">
      <alignment vertical="center" wrapText="1"/>
    </xf>
    <xf numFmtId="0" fontId="60" fillId="0" borderId="0" xfId="84" applyFont="1" applyFill="1" applyBorder="1" applyAlignment="1">
      <alignment vertical="center"/>
    </xf>
    <xf numFmtId="0" fontId="60" fillId="0" borderId="0" xfId="84" applyFont="1" applyFill="1" applyAlignment="1">
      <alignment vertical="center"/>
    </xf>
    <xf numFmtId="0" fontId="65" fillId="0" borderId="17" xfId="84" applyFont="1" applyFill="1" applyBorder="1" applyAlignment="1">
      <alignment horizontal="center" vertical="center"/>
    </xf>
    <xf numFmtId="0" fontId="65" fillId="0" borderId="0" xfId="84" applyFont="1" applyFill="1" applyBorder="1" applyAlignment="1">
      <alignment horizontal="center" vertical="center"/>
    </xf>
    <xf numFmtId="0" fontId="65" fillId="0" borderId="0" xfId="84" applyFont="1" applyFill="1" applyBorder="1" applyAlignment="1">
      <alignment horizontal="center" vertical="center" wrapText="1"/>
    </xf>
    <xf numFmtId="0" fontId="69" fillId="0" borderId="0" xfId="84" applyFont="1" applyFill="1" applyBorder="1" applyAlignment="1">
      <alignment vertical="center"/>
    </xf>
    <xf numFmtId="0" fontId="74" fillId="0" borderId="17" xfId="84" applyFont="1" applyFill="1" applyBorder="1" applyAlignment="1">
      <alignment horizontal="center" vertical="center"/>
    </xf>
    <xf numFmtId="0" fontId="60" fillId="0" borderId="0" xfId="84" applyFont="1" applyFill="1" applyBorder="1" applyAlignment="1">
      <alignment horizontal="right" vertical="center"/>
    </xf>
    <xf numFmtId="0" fontId="73" fillId="0" borderId="17" xfId="84" applyFont="1" applyFill="1" applyBorder="1" applyAlignment="1">
      <alignment horizontal="center" vertical="center"/>
    </xf>
    <xf numFmtId="0" fontId="69" fillId="0" borderId="0" xfId="84" applyFont="1" applyFill="1" applyBorder="1" applyAlignment="1">
      <alignment horizontal="right" vertical="center"/>
    </xf>
    <xf numFmtId="0" fontId="69" fillId="0" borderId="17" xfId="84" applyFont="1" applyFill="1" applyBorder="1" applyAlignment="1">
      <alignment horizontal="center" vertical="center"/>
    </xf>
    <xf numFmtId="0" fontId="92" fillId="0" borderId="0" xfId="0" applyFont="1" applyAlignment="1">
      <alignment vertical="top"/>
    </xf>
    <xf numFmtId="0" fontId="62" fillId="0" borderId="0" xfId="0" applyFont="1" applyAlignment="1">
      <alignment vertical="center"/>
    </xf>
    <xf numFmtId="0" fontId="92" fillId="0" borderId="0" xfId="0" applyFont="1" applyFill="1" applyBorder="1" applyAlignment="1">
      <alignment vertical="top"/>
    </xf>
    <xf numFmtId="0" fontId="62" fillId="0" borderId="0" xfId="0" applyFont="1" applyFill="1" applyBorder="1" applyAlignment="1">
      <alignment vertical="center"/>
    </xf>
    <xf numFmtId="0" fontId="82" fillId="0" borderId="17" xfId="84" applyFont="1" applyFill="1" applyBorder="1" applyAlignment="1">
      <alignment horizontal="center" vertical="center"/>
    </xf>
    <xf numFmtId="0" fontId="93" fillId="0" borderId="0" xfId="84" applyFont="1" applyFill="1" applyBorder="1" applyAlignment="1">
      <alignment vertical="center"/>
    </xf>
    <xf numFmtId="0" fontId="93" fillId="20" borderId="0" xfId="84" applyFont="1" applyFill="1" applyBorder="1" applyAlignment="1">
      <alignment vertical="center"/>
    </xf>
    <xf numFmtId="0" fontId="60" fillId="20" borderId="0" xfId="84" applyFont="1" applyFill="1" applyBorder="1" applyAlignment="1">
      <alignment vertical="center"/>
    </xf>
    <xf numFmtId="0" fontId="82" fillId="0" borderId="0" xfId="84" applyFont="1" applyFill="1" applyBorder="1" applyAlignment="1">
      <alignment horizontal="center" vertical="center"/>
    </xf>
    <xf numFmtId="0" fontId="72" fillId="0" borderId="0" xfId="84" applyFont="1" applyFill="1" applyBorder="1" applyAlignment="1">
      <alignment horizontal="center" vertical="center"/>
    </xf>
    <xf numFmtId="0" fontId="72" fillId="0" borderId="0" xfId="84" applyFont="1" applyFill="1" applyBorder="1" applyAlignment="1">
      <alignment vertical="center"/>
    </xf>
    <xf numFmtId="0" fontId="72" fillId="20" borderId="0" xfId="84" applyFont="1" applyFill="1" applyBorder="1" applyAlignment="1">
      <alignment vertical="center"/>
    </xf>
    <xf numFmtId="0" fontId="74" fillId="0" borderId="0" xfId="84" applyFont="1" applyFill="1" applyBorder="1" applyAlignment="1">
      <alignment vertical="center"/>
    </xf>
    <xf numFmtId="0" fontId="74" fillId="24" borderId="0" xfId="84" applyFont="1" applyFill="1" applyBorder="1" applyAlignment="1">
      <alignment vertical="center"/>
    </xf>
    <xf numFmtId="0" fontId="60" fillId="0" borderId="0" xfId="84" applyFont="1" applyFill="1" applyBorder="1" applyAlignment="1">
      <alignment vertical="top"/>
    </xf>
    <xf numFmtId="0" fontId="74" fillId="24" borderId="0" xfId="84" applyFont="1" applyFill="1" applyBorder="1" applyAlignment="1">
      <alignment horizontal="center" vertical="center"/>
    </xf>
    <xf numFmtId="0" fontId="74" fillId="0" borderId="0" xfId="84" applyFont="1" applyFill="1" applyBorder="1" applyAlignment="1">
      <alignment horizontal="center" vertical="top"/>
    </xf>
    <xf numFmtId="0" fontId="60" fillId="0" borderId="0" xfId="84" applyFont="1" applyFill="1" applyAlignment="1">
      <alignment vertical="top"/>
    </xf>
    <xf numFmtId="0" fontId="75" fillId="0" borderId="17" xfId="84" applyFont="1" applyFill="1" applyBorder="1" applyAlignment="1">
      <alignment horizontal="center" vertical="center"/>
    </xf>
    <xf numFmtId="0" fontId="75" fillId="0" borderId="0" xfId="84" applyFont="1" applyFill="1" applyBorder="1" applyAlignment="1">
      <alignment vertical="center"/>
    </xf>
    <xf numFmtId="0" fontId="69" fillId="25" borderId="17" xfId="84" applyFont="1" applyFill="1" applyBorder="1" applyAlignment="1">
      <alignment horizontal="center" vertical="center"/>
    </xf>
    <xf numFmtId="0" fontId="76" fillId="0" borderId="0" xfId="84" applyFont="1" applyFill="1" applyBorder="1" applyAlignment="1">
      <alignment vertical="center"/>
    </xf>
    <xf numFmtId="0" fontId="74" fillId="0" borderId="0" xfId="84" applyFont="1" applyFill="1" applyBorder="1" applyAlignment="1">
      <alignment horizontal="right" vertical="center"/>
    </xf>
    <xf numFmtId="0" fontId="60" fillId="0" borderId="0" xfId="84" applyFont="1" applyFill="1" applyBorder="1" applyAlignment="1">
      <alignment horizontal="right" vertical="top"/>
    </xf>
    <xf numFmtId="0" fontId="60" fillId="0" borderId="0" xfId="84" applyFont="1" applyFill="1" applyAlignment="1">
      <alignment horizontal="right" vertical="top"/>
    </xf>
    <xf numFmtId="0" fontId="60" fillId="0" borderId="0" xfId="84" applyFont="1" applyFill="1" applyBorder="1" applyAlignment="1">
      <alignment vertical="top" wrapText="1"/>
    </xf>
    <xf numFmtId="0" fontId="60" fillId="0" borderId="0" xfId="84" applyFont="1" applyFill="1" applyBorder="1" applyAlignment="1">
      <alignment horizontal="center" vertical="center" wrapText="1"/>
    </xf>
    <xf numFmtId="177" fontId="64" fillId="0" borderId="0" xfId="84" applyNumberFormat="1" applyFont="1" applyFill="1" applyBorder="1" applyAlignment="1">
      <alignment vertical="top"/>
    </xf>
    <xf numFmtId="0" fontId="69" fillId="0" borderId="0" xfId="84" applyFont="1" applyFill="1" applyBorder="1" applyAlignment="1">
      <alignment vertical="top"/>
    </xf>
    <xf numFmtId="0" fontId="78" fillId="0" borderId="0" xfId="0" applyFont="1" applyFill="1" applyBorder="1" applyAlignment="1">
      <alignment wrapText="1"/>
    </xf>
    <xf numFmtId="0" fontId="60" fillId="0" borderId="0" xfId="84" applyFont="1" applyFill="1" applyAlignment="1">
      <alignment vertical="top" wrapText="1"/>
    </xf>
    <xf numFmtId="0" fontId="60" fillId="0" borderId="0" xfId="84" applyFont="1" applyFill="1" applyAlignment="1">
      <alignment horizontal="center" vertical="center" wrapText="1"/>
    </xf>
    <xf numFmtId="177" fontId="64" fillId="0" borderId="0" xfId="84" applyNumberFormat="1" applyFont="1" applyFill="1" applyAlignment="1">
      <alignment vertical="top"/>
    </xf>
    <xf numFmtId="0" fontId="78" fillId="0" borderId="0" xfId="0" applyFont="1" applyFill="1"/>
    <xf numFmtId="0" fontId="78" fillId="0" borderId="0" xfId="0" applyFont="1" applyFill="1" applyBorder="1" applyAlignment="1">
      <alignment horizontal="center" vertical="center"/>
    </xf>
    <xf numFmtId="0" fontId="58" fillId="0" borderId="0" xfId="0" applyFont="1" applyFill="1"/>
    <xf numFmtId="0" fontId="69" fillId="0" borderId="17" xfId="84" applyFont="1" applyFill="1" applyBorder="1" applyAlignment="1">
      <alignment vertical="top"/>
    </xf>
    <xf numFmtId="0" fontId="94" fillId="0" borderId="0" xfId="62" applyFont="1" applyAlignment="1" applyProtection="1"/>
    <xf numFmtId="0" fontId="95" fillId="0" borderId="0" xfId="0" applyFont="1"/>
    <xf numFmtId="0" fontId="66" fillId="0" borderId="0" xfId="0" applyFont="1"/>
    <xf numFmtId="0" fontId="96" fillId="0" borderId="23" xfId="0" applyFont="1" applyFill="1" applyBorder="1" applyAlignment="1">
      <alignment horizontal="left"/>
    </xf>
    <xf numFmtId="0" fontId="64" fillId="0" borderId="23" xfId="0" applyFont="1" applyFill="1" applyBorder="1" applyAlignment="1">
      <alignment horizontal="left"/>
    </xf>
    <xf numFmtId="0" fontId="67" fillId="0" borderId="0" xfId="0" applyFont="1" applyFill="1" applyBorder="1" applyAlignment="1">
      <alignment horizontal="left"/>
    </xf>
    <xf numFmtId="0" fontId="96" fillId="0" borderId="27" xfId="0" applyFont="1" applyFill="1" applyBorder="1" applyAlignment="1">
      <alignment horizontal="right"/>
    </xf>
    <xf numFmtId="0" fontId="66" fillId="0" borderId="0" xfId="0" applyFont="1" applyBorder="1"/>
    <xf numFmtId="0" fontId="66" fillId="0" borderId="0" xfId="0" applyFont="1" applyFill="1"/>
    <xf numFmtId="0" fontId="66" fillId="0" borderId="27" xfId="0" applyFont="1" applyBorder="1"/>
    <xf numFmtId="0" fontId="60" fillId="0" borderId="0" xfId="0" applyFont="1" applyBorder="1"/>
    <xf numFmtId="0" fontId="64" fillId="0" borderId="28" xfId="100" applyFont="1" applyFill="1" applyBorder="1"/>
    <xf numFmtId="0" fontId="60" fillId="24" borderId="21" xfId="100" applyFont="1" applyFill="1" applyBorder="1"/>
    <xf numFmtId="0" fontId="60" fillId="0" borderId="0" xfId="0" applyFont="1"/>
    <xf numFmtId="0" fontId="60" fillId="24" borderId="21" xfId="0" applyFont="1" applyFill="1" applyBorder="1"/>
    <xf numFmtId="0" fontId="64" fillId="24" borderId="28" xfId="0" applyFont="1" applyFill="1" applyBorder="1"/>
    <xf numFmtId="0" fontId="60" fillId="24" borderId="21" xfId="81" applyFont="1" applyFill="1" applyBorder="1" applyProtection="1">
      <protection locked="0"/>
    </xf>
    <xf numFmtId="164" fontId="99" fillId="0" borderId="0" xfId="73" applyNumberFormat="1" applyFont="1" applyFill="1" applyBorder="1" applyAlignment="1"/>
    <xf numFmtId="0" fontId="101" fillId="0" borderId="0" xfId="73" applyFont="1" applyBorder="1"/>
    <xf numFmtId="0" fontId="98" fillId="0" borderId="0" xfId="73" applyFont="1" applyBorder="1"/>
    <xf numFmtId="0" fontId="94" fillId="0" borderId="0" xfId="62" applyFont="1" applyBorder="1" applyAlignment="1" applyProtection="1">
      <alignment horizontal="right"/>
    </xf>
    <xf numFmtId="0" fontId="99" fillId="0" borderId="0" xfId="73" applyFont="1" applyBorder="1"/>
    <xf numFmtId="0" fontId="98" fillId="0" borderId="0" xfId="73" applyFont="1" applyBorder="1" applyAlignment="1">
      <alignment horizontal="right"/>
    </xf>
    <xf numFmtId="0" fontId="99" fillId="22" borderId="0" xfId="73" applyFont="1" applyFill="1" applyBorder="1" applyAlignment="1">
      <alignment wrapText="1"/>
    </xf>
    <xf numFmtId="164" fontId="98" fillId="22" borderId="0" xfId="73" applyNumberFormat="1" applyFont="1" applyFill="1" applyAlignment="1">
      <alignment horizontal="left"/>
    </xf>
    <xf numFmtId="9" fontId="98" fillId="0" borderId="0" xfId="73" applyNumberFormat="1" applyFont="1" applyBorder="1" applyAlignment="1">
      <alignment horizontal="left"/>
    </xf>
    <xf numFmtId="164" fontId="98" fillId="0" borderId="0" xfId="73" applyNumberFormat="1" applyFont="1" applyFill="1" applyBorder="1" applyAlignment="1">
      <alignment horizontal="left"/>
    </xf>
    <xf numFmtId="0" fontId="99" fillId="23" borderId="0" xfId="73" applyFont="1" applyFill="1" applyBorder="1"/>
    <xf numFmtId="0" fontId="98" fillId="23" borderId="0" xfId="73" applyFont="1" applyFill="1" applyBorder="1"/>
    <xf numFmtId="0" fontId="98" fillId="23" borderId="0" xfId="73" applyFont="1" applyFill="1" applyBorder="1" applyAlignment="1">
      <alignment horizontal="right"/>
    </xf>
    <xf numFmtId="0" fontId="102" fillId="0" borderId="0" xfId="88" applyFont="1" applyBorder="1"/>
    <xf numFmtId="0" fontId="60" fillId="0" borderId="0" xfId="73" applyFont="1" applyBorder="1"/>
    <xf numFmtId="0" fontId="58" fillId="0" borderId="0" xfId="0" applyFont="1" applyAlignment="1">
      <alignment vertical="top" wrapText="1"/>
    </xf>
    <xf numFmtId="0" fontId="99" fillId="23" borderId="0" xfId="73" applyFont="1" applyFill="1" applyBorder="1" applyAlignment="1">
      <alignment wrapText="1"/>
    </xf>
    <xf numFmtId="0" fontId="66" fillId="0" borderId="0" xfId="0" applyFont="1" applyAlignment="1">
      <alignment horizontal="right"/>
    </xf>
    <xf numFmtId="0" fontId="94" fillId="0" borderId="0" xfId="62" applyFont="1" applyAlignment="1" applyProtection="1">
      <alignment horizontal="center"/>
    </xf>
    <xf numFmtId="0" fontId="58" fillId="0" borderId="0" xfId="0" applyFont="1" applyAlignment="1">
      <alignment horizontal="left" vertical="top" wrapText="1"/>
    </xf>
    <xf numFmtId="164" fontId="98" fillId="0" borderId="0" xfId="73" applyNumberFormat="1" applyFont="1" applyFill="1" applyAlignment="1">
      <alignment horizontal="left"/>
    </xf>
    <xf numFmtId="0" fontId="98" fillId="0" borderId="0" xfId="73" applyFont="1"/>
    <xf numFmtId="0" fontId="98" fillId="0" borderId="0" xfId="73" applyFont="1" applyAlignment="1">
      <alignment horizontal="center"/>
    </xf>
    <xf numFmtId="0" fontId="99" fillId="0" borderId="0" xfId="73" applyFont="1"/>
    <xf numFmtId="0" fontId="99" fillId="22" borderId="0" xfId="73" applyFont="1" applyFill="1" applyAlignment="1">
      <alignment wrapText="1"/>
    </xf>
    <xf numFmtId="0" fontId="99" fillId="0" borderId="0" xfId="73" applyFont="1" applyAlignment="1">
      <alignment wrapText="1"/>
    </xf>
    <xf numFmtId="9" fontId="98" fillId="0" borderId="0" xfId="73" applyNumberFormat="1" applyFont="1" applyAlignment="1">
      <alignment horizontal="left"/>
    </xf>
    <xf numFmtId="0" fontId="99" fillId="23" borderId="0" xfId="73" applyFont="1" applyFill="1"/>
    <xf numFmtId="0" fontId="98" fillId="23" borderId="0" xfId="73" applyFont="1" applyFill="1" applyAlignment="1">
      <alignment horizontal="center"/>
    </xf>
    <xf numFmtId="0" fontId="102" fillId="0" borderId="0" xfId="88" applyFont="1"/>
    <xf numFmtId="0" fontId="99" fillId="0" borderId="0" xfId="73" applyFont="1" applyAlignment="1">
      <alignment horizontal="right" wrapText="1"/>
    </xf>
    <xf numFmtId="0" fontId="99" fillId="0" borderId="0" xfId="73" applyFont="1" applyAlignment="1">
      <alignment horizontal="right"/>
    </xf>
    <xf numFmtId="0" fontId="106" fillId="0" borderId="0" xfId="0" applyFont="1" applyAlignment="1">
      <alignment horizontal="right"/>
    </xf>
    <xf numFmtId="0" fontId="106" fillId="0" borderId="0" xfId="0" applyFont="1" applyAlignment="1">
      <alignment horizontal="right" vertical="top" wrapText="1"/>
    </xf>
    <xf numFmtId="0" fontId="99" fillId="0" borderId="0" xfId="73" applyFont="1" applyAlignment="1">
      <alignment horizontal="right" vertical="top" wrapText="1"/>
    </xf>
    <xf numFmtId="0" fontId="98" fillId="23" borderId="0" xfId="73" applyFont="1" applyFill="1" applyAlignment="1">
      <alignment wrapText="1"/>
    </xf>
    <xf numFmtId="0" fontId="98" fillId="23" borderId="0" xfId="73" applyFont="1" applyFill="1"/>
    <xf numFmtId="0" fontId="98" fillId="0" borderId="0" xfId="73" applyFont="1" applyFill="1"/>
    <xf numFmtId="0" fontId="98" fillId="0" borderId="0" xfId="73" applyFont="1" applyFill="1" applyAlignment="1">
      <alignment horizontal="center"/>
    </xf>
    <xf numFmtId="0" fontId="103" fillId="0" borderId="0" xfId="0" applyFont="1" applyFill="1" applyAlignment="1">
      <alignment vertical="top" wrapText="1"/>
    </xf>
    <xf numFmtId="0" fontId="102" fillId="0" borderId="0" xfId="73" applyFont="1" applyFill="1"/>
    <xf numFmtId="0" fontId="58" fillId="0" borderId="0" xfId="0" applyFont="1" applyFill="1" applyAlignment="1">
      <alignment vertical="top" wrapText="1"/>
    </xf>
    <xf numFmtId="0" fontId="58" fillId="0" borderId="0" xfId="0" applyFont="1" applyFill="1" applyAlignment="1">
      <alignment horizontal="right" vertical="top" wrapText="1"/>
    </xf>
    <xf numFmtId="0" fontId="104" fillId="0" borderId="0" xfId="0" applyFont="1" applyFill="1" applyAlignment="1">
      <alignment vertical="top" wrapText="1"/>
    </xf>
    <xf numFmtId="0" fontId="94" fillId="0" borderId="0" xfId="62" applyFont="1" applyFill="1" applyAlignment="1" applyProtection="1">
      <alignment vertical="top" wrapText="1"/>
    </xf>
    <xf numFmtId="0" fontId="105" fillId="0" borderId="0" xfId="0" applyFont="1" applyFill="1" applyAlignment="1">
      <alignment vertical="top" wrapText="1"/>
    </xf>
    <xf numFmtId="0" fontId="103" fillId="0" borderId="0" xfId="0" applyFont="1" applyFill="1" applyAlignment="1">
      <alignment horizontal="right" vertical="top" wrapText="1"/>
    </xf>
    <xf numFmtId="0" fontId="100" fillId="0" borderId="0" xfId="0" applyFont="1"/>
    <xf numFmtId="0" fontId="105" fillId="0" borderId="0" xfId="0" applyFont="1"/>
    <xf numFmtId="0" fontId="64" fillId="0" borderId="23" xfId="73" applyFont="1" applyFill="1" applyBorder="1" applyProtection="1"/>
    <xf numFmtId="0" fontId="103" fillId="0" borderId="0" xfId="0" applyFont="1" applyAlignment="1">
      <alignment horizontal="right"/>
    </xf>
    <xf numFmtId="0" fontId="58" fillId="0" borderId="0" xfId="0" applyFont="1" applyAlignment="1">
      <alignment horizontal="left"/>
    </xf>
    <xf numFmtId="0" fontId="103" fillId="24" borderId="0" xfId="0" applyFont="1" applyFill="1"/>
    <xf numFmtId="0" fontId="94" fillId="0" borderId="0" xfId="62" applyFont="1" applyAlignment="1" applyProtection="1">
      <alignment horizontal="center" vertical="center"/>
    </xf>
    <xf numFmtId="0" fontId="98" fillId="0" borderId="0" xfId="73" applyFont="1" applyAlignment="1">
      <alignment horizontal="center" vertical="center"/>
    </xf>
    <xf numFmtId="0" fontId="60" fillId="0" borderId="0" xfId="73" applyFont="1" applyFill="1" applyBorder="1" applyAlignment="1">
      <alignment wrapText="1"/>
    </xf>
    <xf numFmtId="0" fontId="98" fillId="23" borderId="0" xfId="73" applyFont="1" applyFill="1" applyAlignment="1">
      <alignment horizontal="center" vertical="center"/>
    </xf>
    <xf numFmtId="0" fontId="98" fillId="0" borderId="0" xfId="73" applyFont="1" applyFill="1" applyAlignment="1">
      <alignment horizontal="center" vertical="center"/>
    </xf>
    <xf numFmtId="0" fontId="103" fillId="0" borderId="0" xfId="0" applyFont="1" applyFill="1" applyAlignment="1">
      <alignment horizontal="left" vertical="top" wrapText="1"/>
    </xf>
    <xf numFmtId="0" fontId="58" fillId="0" borderId="0" xfId="0" applyFont="1" applyFill="1" applyAlignment="1">
      <alignment horizontal="left" vertical="top" wrapText="1"/>
    </xf>
    <xf numFmtId="0" fontId="104" fillId="0" borderId="0" xfId="0" applyFont="1" applyFill="1" applyAlignment="1">
      <alignment horizontal="left" vertical="top" wrapText="1"/>
    </xf>
    <xf numFmtId="0" fontId="94" fillId="0" borderId="0" xfId="62" applyFont="1" applyFill="1" applyAlignment="1" applyProtection="1">
      <alignment horizontal="left" vertical="top" wrapText="1"/>
    </xf>
    <xf numFmtId="0" fontId="64" fillId="0" borderId="0" xfId="0" applyFont="1" applyFill="1" applyAlignment="1">
      <alignment vertical="top" wrapText="1"/>
    </xf>
    <xf numFmtId="0" fontId="64" fillId="0" borderId="0" xfId="0" applyFont="1" applyFill="1" applyAlignment="1">
      <alignment horizontal="right" vertical="top" wrapText="1"/>
    </xf>
    <xf numFmtId="0" fontId="60" fillId="0" borderId="0" xfId="0" applyFont="1" applyFill="1" applyAlignment="1">
      <alignment vertical="top" wrapText="1"/>
    </xf>
    <xf numFmtId="0" fontId="60" fillId="0" borderId="0" xfId="0" applyFont="1" applyFill="1" applyAlignment="1">
      <alignment horizontal="right" vertical="top" wrapText="1"/>
    </xf>
    <xf numFmtId="0" fontId="103" fillId="0" borderId="0" xfId="0" applyFont="1"/>
    <xf numFmtId="0" fontId="102" fillId="0" borderId="0" xfId="73" applyFont="1"/>
    <xf numFmtId="0" fontId="60" fillId="0" borderId="0" xfId="0" applyFont="1" applyFill="1" applyBorder="1" applyAlignment="1" applyProtection="1">
      <protection locked="0"/>
    </xf>
    <xf numFmtId="0" fontId="95" fillId="0" borderId="0" xfId="172" applyFont="1"/>
    <xf numFmtId="0" fontId="95" fillId="0" borderId="0" xfId="172" applyFont="1" applyAlignment="1">
      <alignment wrapText="1"/>
    </xf>
    <xf numFmtId="0" fontId="106" fillId="0" borderId="0" xfId="172" applyFont="1" applyAlignment="1">
      <alignment horizontal="right"/>
    </xf>
    <xf numFmtId="0" fontId="106" fillId="0" borderId="0" xfId="172" applyFont="1" applyAlignment="1">
      <alignment horizontal="right" vertical="top" wrapText="1"/>
    </xf>
    <xf numFmtId="0" fontId="103" fillId="0" borderId="0" xfId="0" applyFont="1" applyFill="1"/>
    <xf numFmtId="0" fontId="98" fillId="0" borderId="0" xfId="73" applyNumberFormat="1" applyFont="1" applyAlignment="1">
      <alignment horizontal="left"/>
    </xf>
    <xf numFmtId="0" fontId="98" fillId="0" borderId="0" xfId="73" applyNumberFormat="1" applyFont="1" applyFill="1" applyAlignment="1">
      <alignment horizontal="left"/>
    </xf>
    <xf numFmtId="0" fontId="58" fillId="0" borderId="0" xfId="0" applyFont="1" applyFill="1" applyAlignment="1">
      <alignment horizontal="left"/>
    </xf>
    <xf numFmtId="0" fontId="60" fillId="0" borderId="0" xfId="0" applyFont="1" applyFill="1" applyAlignment="1">
      <alignment horizontal="left"/>
    </xf>
    <xf numFmtId="0" fontId="99" fillId="0" borderId="0" xfId="0" applyFont="1"/>
    <xf numFmtId="0" fontId="98" fillId="0" borderId="0" xfId="0" applyFont="1"/>
    <xf numFmtId="0" fontId="98" fillId="0" borderId="0" xfId="0" applyFont="1" applyAlignment="1">
      <alignment horizontal="right"/>
    </xf>
    <xf numFmtId="0" fontId="99" fillId="0" borderId="0" xfId="77" applyFont="1" applyAlignment="1">
      <alignment horizontal="right"/>
    </xf>
    <xf numFmtId="0" fontId="99" fillId="22" borderId="0" xfId="77" applyFont="1" applyFill="1" applyAlignment="1">
      <alignment horizontal="right" wrapText="1"/>
    </xf>
    <xf numFmtId="0" fontId="99" fillId="0" borderId="0" xfId="77" applyFont="1" applyAlignment="1">
      <alignment horizontal="right" wrapText="1"/>
    </xf>
    <xf numFmtId="0" fontId="99" fillId="23" borderId="0" xfId="88" applyFont="1" applyFill="1" applyAlignment="1">
      <alignment horizontal="right"/>
    </xf>
    <xf numFmtId="0" fontId="98" fillId="23" borderId="0" xfId="0" applyFont="1" applyFill="1"/>
    <xf numFmtId="0" fontId="102" fillId="0" borderId="0" xfId="88" applyFont="1" applyAlignment="1">
      <alignment horizontal="right"/>
    </xf>
    <xf numFmtId="0" fontId="98" fillId="0" borderId="0" xfId="77" applyFont="1" applyAlignment="1">
      <alignment horizontal="right"/>
    </xf>
    <xf numFmtId="0" fontId="95" fillId="29" borderId="0" xfId="0" applyFont="1" applyFill="1"/>
    <xf numFmtId="0" fontId="95" fillId="0" borderId="0" xfId="0" applyFont="1" applyAlignment="1">
      <alignment wrapText="1"/>
    </xf>
    <xf numFmtId="0" fontId="60" fillId="0" borderId="0" xfId="0" applyFont="1" applyAlignment="1"/>
    <xf numFmtId="0" fontId="66" fillId="0" borderId="0" xfId="109" applyFont="1"/>
    <xf numFmtId="0" fontId="60" fillId="0" borderId="0" xfId="62" applyFont="1" applyAlignment="1" applyProtection="1"/>
    <xf numFmtId="0" fontId="98" fillId="0" borderId="0" xfId="73" applyFont="1" applyAlignment="1">
      <alignment horizontal="left" wrapText="1"/>
    </xf>
    <xf numFmtId="0" fontId="98" fillId="0" borderId="0" xfId="73" applyNumberFormat="1" applyFont="1" applyAlignment="1">
      <alignment horizontal="left" wrapText="1"/>
    </xf>
    <xf numFmtId="0" fontId="63" fillId="0" borderId="0" xfId="0" applyFont="1"/>
    <xf numFmtId="0" fontId="66" fillId="29" borderId="0" xfId="0" applyFont="1" applyFill="1"/>
    <xf numFmtId="0" fontId="108" fillId="0" borderId="0" xfId="0" applyFont="1"/>
    <xf numFmtId="0" fontId="26" fillId="0" borderId="0" xfId="84" applyFont="1" applyFill="1" applyBorder="1" applyAlignment="1">
      <alignment vertical="center"/>
    </xf>
    <xf numFmtId="0" fontId="109" fillId="0" borderId="0" xfId="84" applyFont="1" applyFill="1" applyBorder="1" applyAlignment="1">
      <alignment vertical="center"/>
    </xf>
    <xf numFmtId="1" fontId="109" fillId="0" borderId="0" xfId="84" applyNumberFormat="1" applyFont="1" applyFill="1" applyBorder="1" applyAlignment="1">
      <alignment vertical="center"/>
    </xf>
    <xf numFmtId="0" fontId="58" fillId="0" borderId="0" xfId="0" applyFont="1"/>
    <xf numFmtId="0" fontId="103" fillId="0" borderId="0" xfId="0" applyFont="1" applyAlignment="1">
      <alignment horizontal="right" vertical="top" wrapText="1"/>
    </xf>
    <xf numFmtId="0" fontId="103" fillId="0" borderId="0" xfId="0" applyFont="1" applyFill="1" applyAlignment="1">
      <alignment horizontal="right" vertical="top" wrapText="1"/>
    </xf>
    <xf numFmtId="0" fontId="58" fillId="0" borderId="0" xfId="0" applyFont="1" applyFill="1" applyAlignment="1">
      <alignment horizontal="right" vertical="top" wrapText="1"/>
    </xf>
    <xf numFmtId="0" fontId="103" fillId="0" borderId="0" xfId="0" applyFont="1" applyFill="1" applyAlignment="1">
      <alignment vertical="top" wrapText="1"/>
    </xf>
    <xf numFmtId="0" fontId="65" fillId="25" borderId="18" xfId="0" applyFont="1" applyFill="1" applyBorder="1" applyAlignment="1">
      <alignment vertical="center"/>
    </xf>
    <xf numFmtId="0" fontId="58" fillId="0" borderId="0" xfId="178" applyFont="1"/>
    <xf numFmtId="0" fontId="95" fillId="0" borderId="0" xfId="178" applyFont="1"/>
    <xf numFmtId="0" fontId="106" fillId="0" borderId="0" xfId="178" applyFont="1" applyAlignment="1">
      <alignment horizontal="right"/>
    </xf>
    <xf numFmtId="0" fontId="106" fillId="0" borderId="0" xfId="178" applyFont="1" applyAlignment="1">
      <alignment horizontal="right" vertical="top" wrapText="1"/>
    </xf>
    <xf numFmtId="0" fontId="77" fillId="0" borderId="0" xfId="0" applyFont="1"/>
    <xf numFmtId="1" fontId="65" fillId="26" borderId="19" xfId="84" applyNumberFormat="1" applyFont="1" applyFill="1" applyBorder="1" applyAlignment="1">
      <alignment horizontal="center" vertical="center" wrapText="1"/>
    </xf>
    <xf numFmtId="1" fontId="60" fillId="21" borderId="16" xfId="84" applyNumberFormat="1" applyFont="1" applyFill="1" applyBorder="1" applyAlignment="1">
      <alignment horizontal="right" vertical="center"/>
    </xf>
    <xf numFmtId="1" fontId="70" fillId="21" borderId="16" xfId="84" applyNumberFormat="1" applyFont="1" applyFill="1" applyBorder="1" applyAlignment="1">
      <alignment horizontal="right" vertical="center"/>
    </xf>
    <xf numFmtId="1" fontId="74" fillId="24" borderId="18" xfId="84" applyNumberFormat="1" applyFont="1" applyFill="1" applyBorder="1" applyAlignment="1">
      <alignment horizontal="right" vertical="center"/>
    </xf>
    <xf numFmtId="1" fontId="70" fillId="27" borderId="16" xfId="41" applyNumberFormat="1" applyFont="1" applyFill="1" applyBorder="1" applyAlignment="1">
      <alignment horizontal="right" vertical="center"/>
    </xf>
    <xf numFmtId="1" fontId="80" fillId="24" borderId="14" xfId="84" applyNumberFormat="1" applyFont="1" applyFill="1" applyBorder="1" applyAlignment="1">
      <alignment vertical="center"/>
    </xf>
    <xf numFmtId="1" fontId="70" fillId="0" borderId="16" xfId="84" applyNumberFormat="1" applyFont="1" applyFill="1" applyBorder="1" applyAlignment="1">
      <alignment vertical="center"/>
    </xf>
    <xf numFmtId="1" fontId="76" fillId="28" borderId="20" xfId="84" applyNumberFormat="1" applyFont="1" applyFill="1" applyBorder="1" applyAlignment="1">
      <alignment horizontal="right" vertical="center"/>
    </xf>
    <xf numFmtId="1" fontId="60" fillId="0" borderId="0" xfId="84" applyNumberFormat="1" applyFont="1" applyFill="1" applyBorder="1" applyAlignment="1">
      <alignment horizontal="right" vertical="top"/>
    </xf>
    <xf numFmtId="1" fontId="60" fillId="0" borderId="0" xfId="84" applyNumberFormat="1" applyFont="1" applyFill="1" applyAlignment="1">
      <alignment horizontal="right" vertical="top"/>
    </xf>
    <xf numFmtId="0" fontId="111" fillId="0" borderId="0" xfId="73" applyFont="1"/>
    <xf numFmtId="0" fontId="112" fillId="0" borderId="0" xfId="62" applyFont="1" applyAlignment="1" applyProtection="1">
      <alignment horizontal="center"/>
    </xf>
    <xf numFmtId="0" fontId="113" fillId="0" borderId="0" xfId="179" applyFont="1"/>
    <xf numFmtId="0" fontId="111" fillId="0" borderId="0" xfId="73" applyFont="1" applyAlignment="1">
      <alignment horizontal="center"/>
    </xf>
    <xf numFmtId="0" fontId="114" fillId="23" borderId="0" xfId="73" applyFont="1" applyFill="1"/>
    <xf numFmtId="0" fontId="111" fillId="23" borderId="0" xfId="73" applyFont="1" applyFill="1" applyBorder="1"/>
    <xf numFmtId="0" fontId="111" fillId="23" borderId="0" xfId="73" applyFont="1" applyFill="1" applyAlignment="1">
      <alignment horizontal="center"/>
    </xf>
    <xf numFmtId="0" fontId="111" fillId="0" borderId="0" xfId="73" applyFont="1" applyBorder="1"/>
    <xf numFmtId="0" fontId="58" fillId="0" borderId="0" xfId="179" applyFont="1" applyAlignment="1">
      <alignment horizontal="left"/>
    </xf>
    <xf numFmtId="0" fontId="111" fillId="23" borderId="0" xfId="73" applyFont="1" applyFill="1"/>
    <xf numFmtId="0" fontId="58" fillId="0" borderId="0" xfId="0" applyFont="1"/>
    <xf numFmtId="0" fontId="103" fillId="0" borderId="0" xfId="0" applyFont="1" applyAlignment="1">
      <alignment horizontal="right" vertical="top" wrapText="1"/>
    </xf>
    <xf numFmtId="0" fontId="60" fillId="0" borderId="0" xfId="179" applyFont="1"/>
    <xf numFmtId="0" fontId="116" fillId="0" borderId="29" xfId="0" applyFont="1" applyFill="1" applyBorder="1" applyAlignment="1">
      <alignment horizontal="center"/>
    </xf>
    <xf numFmtId="0" fontId="61" fillId="0" borderId="17" xfId="0" applyFont="1" applyBorder="1" applyAlignment="1">
      <alignment horizontal="center"/>
    </xf>
    <xf numFmtId="0" fontId="61" fillId="0" borderId="24" xfId="0" applyFont="1" applyBorder="1" applyAlignment="1">
      <alignment horizontal="center"/>
    </xf>
    <xf numFmtId="0" fontId="61" fillId="0" borderId="21" xfId="0" applyFont="1" applyBorder="1" applyAlignment="1">
      <alignment horizontal="center"/>
    </xf>
    <xf numFmtId="0" fontId="61" fillId="0" borderId="31" xfId="0" applyFont="1" applyBorder="1" applyAlignment="1">
      <alignment horizontal="center"/>
    </xf>
    <xf numFmtId="0" fontId="61" fillId="0" borderId="27" xfId="0" applyFont="1" applyFill="1" applyBorder="1" applyAlignment="1">
      <alignment wrapText="1"/>
    </xf>
    <xf numFmtId="0" fontId="61" fillId="0" borderId="32" xfId="0" applyFont="1" applyBorder="1" applyAlignment="1">
      <alignment horizontal="center"/>
    </xf>
    <xf numFmtId="0" fontId="61" fillId="0" borderId="27" xfId="0" applyFont="1" applyFill="1" applyBorder="1"/>
    <xf numFmtId="0" fontId="61" fillId="0" borderId="24" xfId="0" applyFont="1" applyBorder="1"/>
    <xf numFmtId="177" fontId="69" fillId="0" borderId="0" xfId="84" applyNumberFormat="1" applyFont="1" applyFill="1" applyBorder="1" applyAlignment="1">
      <alignment horizontal="right" vertical="center"/>
    </xf>
    <xf numFmtId="0" fontId="59" fillId="0" borderId="19" xfId="84" applyFont="1" applyFill="1" applyBorder="1" applyAlignment="1">
      <alignment horizontal="center" vertical="center" wrapText="1"/>
    </xf>
    <xf numFmtId="164" fontId="99" fillId="24" borderId="0" xfId="73" applyNumberFormat="1" applyFont="1" applyFill="1" applyAlignment="1">
      <alignment horizontal="left"/>
    </xf>
    <xf numFmtId="0" fontId="99" fillId="22" borderId="0" xfId="73" applyFont="1" applyFill="1" applyAlignment="1">
      <alignment horizontal="right" wrapText="1"/>
    </xf>
    <xf numFmtId="9" fontId="87" fillId="0" borderId="0" xfId="192" applyFont="1" applyFill="1" applyBorder="1" applyAlignment="1">
      <alignment vertical="top"/>
    </xf>
    <xf numFmtId="9" fontId="60" fillId="0" borderId="0" xfId="192" applyFont="1" applyFill="1" applyBorder="1" applyAlignment="1">
      <alignment vertical="center"/>
    </xf>
    <xf numFmtId="9" fontId="26" fillId="0" borderId="0" xfId="192" applyFont="1" applyFill="1" applyBorder="1" applyAlignment="1">
      <alignment vertical="center"/>
    </xf>
    <xf numFmtId="9" fontId="109" fillId="0" borderId="0" xfId="192" applyFont="1" applyFill="1" applyBorder="1" applyAlignment="1">
      <alignment vertical="center"/>
    </xf>
    <xf numFmtId="9" fontId="60" fillId="0" borderId="0" xfId="192" applyFont="1" applyFill="1" applyBorder="1" applyAlignment="1">
      <alignment vertical="top"/>
    </xf>
    <xf numFmtId="9" fontId="60" fillId="0" borderId="0" xfId="192" applyFont="1" applyFill="1" applyAlignment="1">
      <alignment vertical="top"/>
    </xf>
    <xf numFmtId="177" fontId="73" fillId="0" borderId="19" xfId="84" applyNumberFormat="1" applyFont="1" applyFill="1" applyBorder="1" applyAlignment="1">
      <alignment horizontal="center" vertical="center" wrapText="1"/>
    </xf>
    <xf numFmtId="9" fontId="69" fillId="0" borderId="14" xfId="192" applyFont="1" applyFill="1" applyBorder="1" applyAlignment="1">
      <alignment horizontal="center" vertical="center"/>
    </xf>
    <xf numFmtId="177" fontId="69" fillId="21" borderId="15" xfId="84" applyNumberFormat="1" applyFont="1" applyFill="1" applyBorder="1" applyAlignment="1">
      <alignment horizontal="right" vertical="center"/>
    </xf>
    <xf numFmtId="177" fontId="69" fillId="24" borderId="18" xfId="84" applyNumberFormat="1" applyFont="1" applyFill="1" applyBorder="1" applyAlignment="1">
      <alignment vertical="center"/>
    </xf>
    <xf numFmtId="0" fontId="69" fillId="27" borderId="15" xfId="84" applyFont="1" applyFill="1" applyBorder="1" applyAlignment="1">
      <alignment vertical="center"/>
    </xf>
    <xf numFmtId="177" fontId="69" fillId="27" borderId="15" xfId="84" applyNumberFormat="1" applyFont="1" applyFill="1" applyBorder="1" applyAlignment="1">
      <alignment horizontal="right" vertical="center"/>
    </xf>
    <xf numFmtId="177" fontId="69" fillId="0" borderId="0" xfId="84" applyNumberFormat="1" applyFont="1" applyFill="1" applyBorder="1" applyAlignment="1">
      <alignment horizontal="right" vertical="top"/>
    </xf>
    <xf numFmtId="177" fontId="69" fillId="0" borderId="0" xfId="84" applyNumberFormat="1" applyFont="1" applyFill="1" applyAlignment="1">
      <alignment horizontal="right" vertical="top"/>
    </xf>
    <xf numFmtId="0" fontId="103" fillId="0" borderId="0" xfId="0" applyFont="1" applyAlignment="1">
      <alignment horizontal="right" vertical="top" wrapText="1"/>
    </xf>
    <xf numFmtId="0" fontId="70" fillId="24" borderId="14" xfId="84" applyFont="1" applyFill="1" applyBorder="1" applyAlignment="1">
      <alignment vertical="center"/>
    </xf>
    <xf numFmtId="49" fontId="67" fillId="0" borderId="0" xfId="0" applyNumberFormat="1" applyFont="1" applyFill="1" applyBorder="1" applyAlignment="1"/>
    <xf numFmtId="49" fontId="115" fillId="0" borderId="27" xfId="0" applyNumberFormat="1" applyFont="1" applyFill="1" applyBorder="1" applyAlignment="1">
      <alignment horizontal="center" vertical="center"/>
    </xf>
    <xf numFmtId="0" fontId="119" fillId="24" borderId="21" xfId="0" applyFont="1" applyFill="1" applyBorder="1" applyAlignment="1">
      <alignment horizontal="right"/>
    </xf>
    <xf numFmtId="0" fontId="66" fillId="24" borderId="0" xfId="0" applyFont="1" applyFill="1"/>
    <xf numFmtId="0" fontId="103" fillId="0" borderId="0" xfId="0" applyFont="1" applyAlignment="1">
      <alignment vertical="top" wrapText="1"/>
    </xf>
    <xf numFmtId="0" fontId="68" fillId="24" borderId="7" xfId="62" applyFont="1" applyFill="1" applyBorder="1" applyAlignment="1" applyProtection="1">
      <alignment vertical="center"/>
    </xf>
    <xf numFmtId="0" fontId="59" fillId="0" borderId="19" xfId="84" applyFont="1" applyFill="1" applyBorder="1" applyAlignment="1">
      <alignment horizontal="center" vertical="center"/>
    </xf>
    <xf numFmtId="0" fontId="77" fillId="0" borderId="0" xfId="0" applyFont="1" applyAlignment="1">
      <alignment horizontal="center"/>
    </xf>
    <xf numFmtId="0" fontId="66" fillId="0" borderId="0" xfId="0" applyFont="1" applyAlignment="1">
      <alignment horizontal="center"/>
    </xf>
    <xf numFmtId="0" fontId="77" fillId="0" borderId="34" xfId="0" applyFont="1" applyBorder="1" applyAlignment="1">
      <alignment horizontal="center"/>
    </xf>
    <xf numFmtId="0" fontId="77" fillId="0" borderId="0" xfId="0" applyFont="1" applyAlignment="1">
      <alignment horizontal="left" indent="3"/>
    </xf>
    <xf numFmtId="0" fontId="66" fillId="0" borderId="0" xfId="0" applyFont="1" applyAlignment="1">
      <alignment horizontal="left" indent="3"/>
    </xf>
    <xf numFmtId="0" fontId="59" fillId="30" borderId="33" xfId="193" applyFont="1" applyFill="1" applyBorder="1" applyAlignment="1">
      <alignment horizontal="center" vertical="center" wrapText="1"/>
    </xf>
    <xf numFmtId="0" fontId="60" fillId="0" borderId="0" xfId="84" applyFont="1" applyFill="1" applyBorder="1" applyAlignment="1">
      <alignment horizontal="left" vertical="center"/>
    </xf>
    <xf numFmtId="0" fontId="86" fillId="0" borderId="15" xfId="62" applyFont="1" applyBorder="1" applyAlignment="1" applyProtection="1">
      <alignment horizontal="center" vertical="top" readingOrder="1"/>
    </xf>
    <xf numFmtId="0" fontId="86" fillId="0" borderId="16" xfId="62" applyFont="1" applyBorder="1" applyAlignment="1" applyProtection="1">
      <alignment horizontal="center" vertical="top" readingOrder="1"/>
    </xf>
    <xf numFmtId="0" fontId="69" fillId="27" borderId="6" xfId="84" applyFont="1" applyFill="1" applyBorder="1" applyAlignment="1">
      <alignment vertical="center"/>
    </xf>
    <xf numFmtId="1" fontId="70" fillId="27" borderId="20" xfId="41" applyNumberFormat="1" applyFont="1" applyFill="1" applyBorder="1" applyAlignment="1">
      <alignment horizontal="right" vertical="center"/>
    </xf>
    <xf numFmtId="0" fontId="70" fillId="0" borderId="17" xfId="84" applyFont="1" applyFill="1" applyBorder="1" applyAlignment="1">
      <alignment horizontal="center" vertical="center"/>
    </xf>
    <xf numFmtId="177" fontId="70" fillId="0" borderId="0" xfId="84" applyNumberFormat="1" applyFont="1" applyFill="1" applyBorder="1" applyAlignment="1">
      <alignment horizontal="right" vertical="center"/>
    </xf>
    <xf numFmtId="0" fontId="70" fillId="0" borderId="0" xfId="84" applyFont="1" applyFill="1" applyBorder="1" applyAlignment="1">
      <alignment vertical="center"/>
    </xf>
    <xf numFmtId="0" fontId="60" fillId="36" borderId="6" xfId="78" applyFont="1" applyFill="1" applyBorder="1" applyAlignment="1" applyProtection="1">
      <alignment vertical="center" wrapText="1"/>
    </xf>
    <xf numFmtId="0" fontId="60" fillId="36" borderId="6" xfId="78" applyFont="1" applyFill="1" applyBorder="1" applyAlignment="1" applyProtection="1">
      <alignment horizontal="center" vertical="center" wrapText="1"/>
    </xf>
    <xf numFmtId="0" fontId="60" fillId="36" borderId="6" xfId="84" applyFont="1" applyFill="1" applyBorder="1" applyAlignment="1">
      <alignment vertical="center"/>
    </xf>
    <xf numFmtId="177" fontId="59" fillId="36" borderId="6" xfId="41" applyNumberFormat="1" applyFont="1" applyFill="1" applyBorder="1" applyAlignment="1">
      <alignment horizontal="right" vertical="center"/>
    </xf>
    <xf numFmtId="177" fontId="69" fillId="36" borderId="15" xfId="84" applyNumberFormat="1" applyFont="1" applyFill="1" applyBorder="1" applyAlignment="1">
      <alignment horizontal="right" vertical="center"/>
    </xf>
    <xf numFmtId="1" fontId="70" fillId="36" borderId="16" xfId="41" applyNumberFormat="1" applyFont="1" applyFill="1" applyBorder="1" applyAlignment="1">
      <alignment horizontal="right" vertical="center"/>
    </xf>
    <xf numFmtId="0" fontId="53" fillId="32" borderId="0" xfId="62" applyFill="1" applyAlignment="1" applyProtection="1">
      <alignment horizontal="center"/>
    </xf>
    <xf numFmtId="0" fontId="70" fillId="0" borderId="15" xfId="0" applyFont="1" applyFill="1" applyBorder="1" applyAlignment="1">
      <alignment horizontal="center" vertical="center"/>
    </xf>
    <xf numFmtId="0" fontId="70" fillId="0" borderId="15" xfId="84" applyFont="1" applyFill="1" applyBorder="1" applyAlignment="1">
      <alignment horizontal="center" vertical="center"/>
    </xf>
    <xf numFmtId="0" fontId="70" fillId="0" borderId="15" xfId="84" applyFont="1" applyFill="1" applyBorder="1" applyAlignment="1">
      <alignment vertical="center"/>
    </xf>
    <xf numFmtId="0" fontId="70" fillId="0" borderId="15" xfId="84" applyFont="1" applyFill="1" applyBorder="1" applyAlignment="1">
      <alignment horizontal="right" vertical="center"/>
    </xf>
    <xf numFmtId="0" fontId="70" fillId="0" borderId="15" xfId="0" applyFont="1" applyFill="1" applyBorder="1" applyAlignment="1">
      <alignment horizontal="left" vertical="center"/>
    </xf>
    <xf numFmtId="0" fontId="76" fillId="0" borderId="15" xfId="84" applyFont="1" applyFill="1" applyBorder="1" applyAlignment="1">
      <alignment vertical="center"/>
    </xf>
    <xf numFmtId="0" fontId="65" fillId="0" borderId="19" xfId="84" applyFont="1" applyFill="1" applyBorder="1" applyAlignment="1">
      <alignment horizontal="center" vertical="center" wrapText="1"/>
    </xf>
    <xf numFmtId="0" fontId="59" fillId="27" borderId="21" xfId="78" applyFont="1" applyFill="1" applyBorder="1" applyAlignment="1" applyProtection="1">
      <alignment vertical="center"/>
    </xf>
    <xf numFmtId="0" fontId="60" fillId="27" borderId="15" xfId="78" applyFont="1" applyFill="1" applyBorder="1" applyAlignment="1" applyProtection="1">
      <alignment vertical="center" wrapText="1"/>
    </xf>
    <xf numFmtId="0" fontId="60" fillId="27" borderId="15" xfId="78" applyFont="1" applyFill="1" applyBorder="1" applyAlignment="1" applyProtection="1">
      <alignment horizontal="center" vertical="center" wrapText="1"/>
    </xf>
    <xf numFmtId="0" fontId="60" fillId="27" borderId="15" xfId="84" applyFont="1" applyFill="1" applyBorder="1" applyAlignment="1">
      <alignment vertical="center"/>
    </xf>
    <xf numFmtId="177" fontId="59" fillId="27" borderId="15" xfId="84" applyNumberFormat="1" applyFont="1" applyFill="1" applyBorder="1" applyAlignment="1">
      <alignment vertical="center"/>
    </xf>
    <xf numFmtId="9" fontId="69" fillId="27" borderId="15" xfId="192" applyFont="1" applyFill="1" applyBorder="1" applyAlignment="1">
      <alignment horizontal="center" vertical="center"/>
    </xf>
    <xf numFmtId="177" fontId="59" fillId="27" borderId="6" xfId="84" applyNumberFormat="1" applyFont="1" applyFill="1" applyBorder="1" applyAlignment="1">
      <alignment vertical="center"/>
    </xf>
    <xf numFmtId="0" fontId="59" fillId="27" borderId="17" xfId="78" applyFont="1" applyFill="1" applyBorder="1" applyAlignment="1" applyProtection="1">
      <alignment vertical="center"/>
    </xf>
    <xf numFmtId="0" fontId="60" fillId="27" borderId="0" xfId="78" applyFont="1" applyFill="1" applyBorder="1" applyAlignment="1" applyProtection="1">
      <alignment vertical="center" wrapText="1"/>
    </xf>
    <xf numFmtId="0" fontId="60" fillId="27" borderId="0" xfId="78" applyFont="1" applyFill="1" applyBorder="1" applyAlignment="1" applyProtection="1">
      <alignment horizontal="center" vertical="center" wrapText="1"/>
    </xf>
    <xf numFmtId="0" fontId="60" fillId="27" borderId="0" xfId="84" applyFont="1" applyFill="1" applyBorder="1" applyAlignment="1">
      <alignment vertical="center"/>
    </xf>
    <xf numFmtId="177" fontId="64" fillId="27" borderId="0" xfId="84" applyNumberFormat="1" applyFont="1" applyFill="1" applyBorder="1" applyAlignment="1">
      <alignment vertical="center"/>
    </xf>
    <xf numFmtId="177" fontId="69" fillId="27" borderId="0" xfId="84" applyNumberFormat="1" applyFont="1" applyFill="1" applyBorder="1" applyAlignment="1">
      <alignment horizontal="right" vertical="center"/>
    </xf>
    <xf numFmtId="1" fontId="60" fillId="27" borderId="26" xfId="41" applyNumberFormat="1" applyFont="1" applyFill="1" applyBorder="1" applyAlignment="1">
      <alignment horizontal="right" vertical="center"/>
    </xf>
    <xf numFmtId="1" fontId="78" fillId="24" borderId="21" xfId="0" applyNumberFormat="1" applyFont="1" applyFill="1" applyBorder="1" applyAlignment="1"/>
    <xf numFmtId="0" fontId="67" fillId="36" borderId="7" xfId="78" applyFont="1" applyFill="1" applyBorder="1" applyAlignment="1" applyProtection="1">
      <alignment vertical="center"/>
    </xf>
    <xf numFmtId="0" fontId="60" fillId="0" borderId="0" xfId="84" applyFont="1" applyFill="1" applyBorder="1" applyAlignment="1">
      <alignment horizontal="center" vertical="top"/>
    </xf>
    <xf numFmtId="177" fontId="60" fillId="0" borderId="0" xfId="84" applyNumberFormat="1" applyFont="1" applyFill="1" applyBorder="1" applyAlignment="1">
      <alignment horizontal="right" vertical="center"/>
    </xf>
    <xf numFmtId="0" fontId="62" fillId="0" borderId="0" xfId="84" applyFont="1" applyFill="1" applyBorder="1" applyAlignment="1">
      <alignment horizontal="left" vertical="center" wrapText="1"/>
    </xf>
    <xf numFmtId="0" fontId="59" fillId="25" borderId="18" xfId="0" applyFont="1" applyFill="1" applyBorder="1" applyAlignment="1">
      <alignment horizontal="left" vertical="center"/>
    </xf>
    <xf numFmtId="0" fontId="66" fillId="0" borderId="0" xfId="193" applyFont="1"/>
    <xf numFmtId="0" fontId="58" fillId="0" borderId="0" xfId="193" applyFont="1"/>
    <xf numFmtId="0" fontId="103" fillId="0" borderId="0" xfId="193" applyFont="1" applyAlignment="1">
      <alignment horizontal="right" vertical="top" wrapText="1"/>
    </xf>
    <xf numFmtId="0" fontId="58" fillId="0" borderId="0" xfId="193" applyFont="1" applyAlignment="1">
      <alignment vertical="top" wrapText="1"/>
    </xf>
    <xf numFmtId="0" fontId="95" fillId="0" borderId="0" xfId="193" applyFont="1"/>
    <xf numFmtId="0" fontId="66" fillId="0" borderId="0" xfId="193" applyFont="1" applyAlignment="1">
      <alignment horizontal="right"/>
    </xf>
    <xf numFmtId="0" fontId="58" fillId="0" borderId="0" xfId="193" applyFont="1" applyFill="1" applyAlignment="1">
      <alignment vertical="top" wrapText="1"/>
    </xf>
    <xf numFmtId="0" fontId="103" fillId="0" borderId="0" xfId="193" applyFont="1"/>
    <xf numFmtId="0" fontId="60" fillId="0" borderId="0" xfId="100" applyFont="1" applyFill="1" applyBorder="1" applyAlignment="1" applyProtection="1">
      <alignment vertical="center"/>
      <protection locked="0"/>
    </xf>
    <xf numFmtId="0" fontId="106" fillId="0" borderId="0" xfId="193" applyFont="1" applyAlignment="1">
      <alignment horizontal="right"/>
    </xf>
    <xf numFmtId="0" fontId="106" fillId="0" borderId="0" xfId="193" applyFont="1" applyAlignment="1">
      <alignment horizontal="right" vertical="top" wrapText="1"/>
    </xf>
    <xf numFmtId="0" fontId="103" fillId="0" borderId="0" xfId="193" applyFont="1" applyFill="1" applyAlignment="1">
      <alignment vertical="top" wrapText="1"/>
    </xf>
    <xf numFmtId="0" fontId="58" fillId="0" borderId="0" xfId="193" applyFont="1" applyFill="1" applyAlignment="1">
      <alignment horizontal="right" vertical="top" wrapText="1"/>
    </xf>
    <xf numFmtId="0" fontId="104" fillId="0" borderId="0" xfId="193" applyFont="1" applyFill="1" applyAlignment="1">
      <alignment vertical="top" wrapText="1"/>
    </xf>
    <xf numFmtId="0" fontId="66" fillId="0" borderId="0" xfId="193" applyFont="1" applyFill="1"/>
    <xf numFmtId="0" fontId="105" fillId="0" borderId="0" xfId="193" applyFont="1" applyFill="1" applyAlignment="1">
      <alignment vertical="top" wrapText="1"/>
    </xf>
    <xf numFmtId="0" fontId="103" fillId="0" borderId="0" xfId="193" applyFont="1" applyFill="1" applyAlignment="1">
      <alignment horizontal="right" vertical="top" wrapText="1"/>
    </xf>
    <xf numFmtId="0" fontId="113" fillId="0" borderId="0" xfId="194" applyFont="1"/>
    <xf numFmtId="0" fontId="60" fillId="0" borderId="0" xfId="194" applyFont="1"/>
    <xf numFmtId="0" fontId="95" fillId="0" borderId="0" xfId="194" applyFont="1"/>
    <xf numFmtId="0" fontId="58" fillId="0" borderId="0" xfId="194" applyFont="1" applyAlignment="1">
      <alignment horizontal="left"/>
    </xf>
    <xf numFmtId="0" fontId="103" fillId="0" borderId="0" xfId="193" applyFont="1" applyAlignment="1">
      <alignment horizontal="right"/>
    </xf>
    <xf numFmtId="0" fontId="58" fillId="0" borderId="0" xfId="193" applyFont="1" applyAlignment="1">
      <alignment horizontal="left"/>
    </xf>
    <xf numFmtId="0" fontId="66" fillId="0" borderId="0" xfId="195" applyFont="1"/>
    <xf numFmtId="0" fontId="60" fillId="0" borderId="0" xfId="195" applyFont="1" applyFill="1" applyBorder="1" applyAlignment="1">
      <alignment vertical="center"/>
    </xf>
    <xf numFmtId="0" fontId="124" fillId="0" borderId="0" xfId="73" applyFont="1" applyAlignment="1">
      <alignment horizontal="right" wrapText="1"/>
    </xf>
    <xf numFmtId="0" fontId="125" fillId="0" borderId="0" xfId="73" applyFont="1" applyAlignment="1">
      <alignment horizontal="left" wrapText="1"/>
    </xf>
    <xf numFmtId="0" fontId="126" fillId="0" borderId="0" xfId="195" applyFont="1" applyAlignment="1">
      <alignment horizontal="right"/>
    </xf>
    <xf numFmtId="0" fontId="127" fillId="0" borderId="0" xfId="195" applyFont="1" applyFill="1"/>
    <xf numFmtId="0" fontId="103" fillId="0" borderId="0" xfId="195" applyFont="1" applyAlignment="1">
      <alignment horizontal="right"/>
    </xf>
    <xf numFmtId="0" fontId="113" fillId="0" borderId="0" xfId="195" applyFont="1" applyFill="1"/>
    <xf numFmtId="0" fontId="95" fillId="0" borderId="0" xfId="196" applyFont="1"/>
    <xf numFmtId="0" fontId="58" fillId="0" borderId="0" xfId="196" applyFont="1"/>
    <xf numFmtId="0" fontId="106" fillId="0" borderId="0" xfId="196" applyFont="1" applyAlignment="1">
      <alignment horizontal="right"/>
    </xf>
    <xf numFmtId="0" fontId="106" fillId="0" borderId="0" xfId="196" applyFont="1" applyAlignment="1">
      <alignment horizontal="right" vertical="top" wrapText="1"/>
    </xf>
    <xf numFmtId="0" fontId="95" fillId="0" borderId="0" xfId="197" applyFont="1"/>
    <xf numFmtId="0" fontId="94" fillId="0" borderId="0" xfId="63" applyFont="1" applyAlignment="1" applyProtection="1"/>
    <xf numFmtId="0" fontId="100" fillId="0" borderId="0" xfId="197" applyFont="1"/>
    <xf numFmtId="0" fontId="66" fillId="0" borderId="0" xfId="197" applyFont="1"/>
    <xf numFmtId="0" fontId="60" fillId="0" borderId="0" xfId="197" applyFont="1"/>
    <xf numFmtId="0" fontId="58" fillId="0" borderId="0" xfId="197" applyFont="1"/>
    <xf numFmtId="0" fontId="58" fillId="0" borderId="0" xfId="197" applyFont="1" applyAlignment="1">
      <alignment horizontal="left" vertical="top" wrapText="1"/>
    </xf>
    <xf numFmtId="0" fontId="58" fillId="0" borderId="0" xfId="197" applyFont="1" applyAlignment="1">
      <alignment vertical="top" wrapText="1"/>
    </xf>
    <xf numFmtId="0" fontId="106" fillId="0" borderId="0" xfId="197" applyFont="1" applyAlignment="1">
      <alignment horizontal="right"/>
    </xf>
    <xf numFmtId="0" fontId="106" fillId="0" borderId="0" xfId="197" applyFont="1" applyAlignment="1">
      <alignment horizontal="right" vertical="top" wrapText="1"/>
    </xf>
    <xf numFmtId="0" fontId="105" fillId="0" borderId="0" xfId="197" applyFont="1"/>
    <xf numFmtId="0" fontId="66" fillId="0" borderId="0" xfId="197" applyFont="1" applyAlignment="1">
      <alignment horizontal="right"/>
    </xf>
    <xf numFmtId="0" fontId="58" fillId="0" borderId="0" xfId="0" applyFont="1" applyAlignment="1">
      <alignment vertical="center"/>
    </xf>
    <xf numFmtId="0" fontId="103" fillId="0" borderId="0" xfId="0" applyFont="1" applyAlignment="1">
      <alignment vertical="center"/>
    </xf>
    <xf numFmtId="0" fontId="132" fillId="0" borderId="0" xfId="0" applyFont="1"/>
    <xf numFmtId="0" fontId="106" fillId="45" borderId="0" xfId="193" applyFont="1" applyFill="1"/>
    <xf numFmtId="0" fontId="58" fillId="0" borderId="0" xfId="0" quotePrefix="1" applyFont="1" applyAlignment="1">
      <alignment vertical="center"/>
    </xf>
    <xf numFmtId="0" fontId="106" fillId="45" borderId="0" xfId="197" applyFont="1" applyFill="1"/>
    <xf numFmtId="0" fontId="106" fillId="45" borderId="0" xfId="195" applyFont="1" applyFill="1"/>
    <xf numFmtId="0" fontId="126" fillId="0" borderId="0" xfId="193" applyNumberFormat="1" applyFont="1" applyAlignment="1">
      <alignment wrapText="1"/>
    </xf>
    <xf numFmtId="0" fontId="103" fillId="0" borderId="0" xfId="193" applyFont="1" applyAlignment="1">
      <alignment horizontal="right" vertical="center" wrapText="1"/>
    </xf>
    <xf numFmtId="0" fontId="61" fillId="0" borderId="43" xfId="0" applyFont="1" applyBorder="1" applyAlignment="1">
      <alignment horizontal="center"/>
    </xf>
    <xf numFmtId="0" fontId="61" fillId="0" borderId="46" xfId="0" applyFont="1" applyBorder="1" applyAlignment="1">
      <alignment horizontal="center"/>
    </xf>
    <xf numFmtId="0" fontId="61" fillId="0" borderId="47" xfId="0" applyFont="1" applyBorder="1" applyAlignment="1">
      <alignment horizontal="center"/>
    </xf>
    <xf numFmtId="0" fontId="97" fillId="34" borderId="42" xfId="0" applyFont="1" applyFill="1" applyBorder="1" applyAlignment="1">
      <alignment horizontal="right"/>
    </xf>
    <xf numFmtId="0" fontId="97" fillId="34" borderId="48" xfId="0" applyFont="1" applyFill="1" applyBorder="1" applyAlignment="1">
      <alignment horizontal="left"/>
    </xf>
    <xf numFmtId="0" fontId="97" fillId="34" borderId="49" xfId="0" applyFont="1" applyFill="1" applyBorder="1" applyAlignment="1">
      <alignment horizontal="right"/>
    </xf>
    <xf numFmtId="0" fontId="97" fillId="34" borderId="41" xfId="0" applyFont="1" applyFill="1" applyBorder="1" applyAlignment="1">
      <alignment horizontal="right"/>
    </xf>
    <xf numFmtId="0" fontId="119" fillId="24" borderId="42" xfId="0" applyFont="1" applyFill="1" applyBorder="1" applyAlignment="1">
      <alignment horizontal="left"/>
    </xf>
    <xf numFmtId="0" fontId="119" fillId="24" borderId="40" xfId="0" applyFont="1" applyFill="1" applyBorder="1" applyAlignment="1">
      <alignment horizontal="right"/>
    </xf>
    <xf numFmtId="0" fontId="119" fillId="24" borderId="42" xfId="0" applyFont="1" applyFill="1" applyBorder="1" applyAlignment="1">
      <alignment horizontal="right"/>
    </xf>
    <xf numFmtId="0" fontId="60" fillId="24" borderId="42" xfId="100" applyFont="1" applyFill="1" applyBorder="1"/>
    <xf numFmtId="9" fontId="60" fillId="0" borderId="47" xfId="0" applyNumberFormat="1" applyFont="1" applyBorder="1"/>
    <xf numFmtId="0" fontId="60" fillId="24" borderId="42" xfId="0" applyFont="1" applyFill="1" applyBorder="1"/>
    <xf numFmtId="0" fontId="60" fillId="24" borderId="43" xfId="0" applyFont="1" applyFill="1" applyBorder="1"/>
    <xf numFmtId="0" fontId="60" fillId="24" borderId="42" xfId="81" applyFont="1" applyFill="1" applyBorder="1" applyProtection="1">
      <protection locked="0"/>
    </xf>
    <xf numFmtId="0" fontId="60" fillId="0" borderId="47" xfId="0" applyFont="1" applyBorder="1"/>
    <xf numFmtId="0" fontId="66" fillId="0" borderId="47" xfId="0" applyFont="1" applyBorder="1"/>
    <xf numFmtId="0" fontId="66" fillId="0" borderId="40" xfId="0" applyFont="1" applyBorder="1"/>
    <xf numFmtId="9" fontId="109" fillId="0" borderId="0" xfId="84" applyNumberFormat="1" applyFont="1" applyFill="1" applyBorder="1" applyAlignment="1">
      <alignment vertical="center"/>
    </xf>
    <xf numFmtId="0" fontId="73" fillId="21" borderId="21" xfId="78" applyFont="1" applyFill="1" applyBorder="1" applyAlignment="1" applyProtection="1">
      <alignment vertical="center"/>
    </xf>
    <xf numFmtId="0" fontId="133" fillId="0" borderId="0" xfId="0" applyFont="1" applyBorder="1"/>
    <xf numFmtId="0" fontId="62" fillId="0" borderId="0" xfId="84" applyFont="1" applyFill="1" applyBorder="1" applyAlignment="1">
      <alignment horizontal="left" vertical="center" wrapText="1"/>
    </xf>
    <xf numFmtId="0" fontId="60" fillId="36" borderId="49" xfId="84" applyFont="1" applyFill="1" applyBorder="1" applyAlignment="1">
      <alignment vertical="center"/>
    </xf>
    <xf numFmtId="0" fontId="60" fillId="27" borderId="49" xfId="84" applyFont="1" applyFill="1" applyBorder="1" applyAlignment="1">
      <alignment vertical="center"/>
    </xf>
    <xf numFmtId="0" fontId="69" fillId="0" borderId="40" xfId="84" applyFont="1" applyFill="1" applyBorder="1" applyAlignment="1">
      <alignment vertical="center"/>
    </xf>
    <xf numFmtId="0" fontId="69" fillId="24" borderId="40" xfId="84" applyFont="1" applyFill="1" applyBorder="1" applyAlignment="1">
      <alignment vertical="center"/>
    </xf>
    <xf numFmtId="0" fontId="69" fillId="0" borderId="40" xfId="84" applyFont="1" applyFill="1" applyBorder="1" applyAlignment="1">
      <alignment horizontal="left" vertical="center"/>
    </xf>
    <xf numFmtId="0" fontId="69" fillId="24" borderId="40" xfId="84" applyFont="1" applyFill="1" applyBorder="1" applyAlignment="1">
      <alignment horizontal="left" vertical="center"/>
    </xf>
    <xf numFmtId="0" fontId="69" fillId="0" borderId="41" xfId="0" applyFont="1" applyFill="1" applyBorder="1" applyAlignment="1">
      <alignment horizontal="left" vertical="center"/>
    </xf>
    <xf numFmtId="0" fontId="74" fillId="24" borderId="44" xfId="84" applyFont="1" applyFill="1" applyBorder="1" applyAlignment="1">
      <alignment vertical="center"/>
    </xf>
    <xf numFmtId="0" fontId="69" fillId="0" borderId="40" xfId="84" applyFont="1" applyFill="1" applyBorder="1" applyAlignment="1">
      <alignment horizontal="center" vertical="center"/>
    </xf>
    <xf numFmtId="0" fontId="69" fillId="24" borderId="40" xfId="84" applyFont="1" applyFill="1" applyBorder="1" applyAlignment="1">
      <alignment horizontal="center" vertical="center"/>
    </xf>
    <xf numFmtId="0" fontId="60" fillId="0" borderId="42" xfId="100" applyFont="1" applyFill="1" applyBorder="1"/>
    <xf numFmtId="0" fontId="119" fillId="24" borderId="47" xfId="0" applyFont="1" applyFill="1" applyBorder="1" applyAlignment="1">
      <alignment horizontal="right"/>
    </xf>
    <xf numFmtId="0" fontId="64" fillId="0" borderId="42" xfId="100" applyFont="1" applyFill="1" applyBorder="1"/>
    <xf numFmtId="0" fontId="60" fillId="24" borderId="26" xfId="0" applyFont="1" applyFill="1" applyBorder="1"/>
    <xf numFmtId="9" fontId="60" fillId="24" borderId="26" xfId="0" applyNumberFormat="1" applyFont="1" applyFill="1" applyBorder="1"/>
    <xf numFmtId="9" fontId="60" fillId="24" borderId="47" xfId="0" applyNumberFormat="1" applyFont="1" applyFill="1" applyBorder="1"/>
    <xf numFmtId="0" fontId="60" fillId="24" borderId="24" xfId="0" applyFont="1" applyFill="1" applyBorder="1"/>
    <xf numFmtId="0" fontId="60" fillId="24" borderId="28" xfId="0" applyFont="1" applyFill="1" applyBorder="1"/>
    <xf numFmtId="177" fontId="109" fillId="0" borderId="0" xfId="84" applyNumberFormat="1" applyFont="1" applyFill="1" applyBorder="1" applyAlignment="1">
      <alignment vertical="center"/>
    </xf>
    <xf numFmtId="177" fontId="69" fillId="0" borderId="0" xfId="192" applyNumberFormat="1" applyFont="1" applyFill="1" applyBorder="1" applyAlignment="1">
      <alignment horizontal="right" vertical="center"/>
    </xf>
    <xf numFmtId="0" fontId="110" fillId="0" borderId="50" xfId="315" applyFont="1" applyBorder="1" applyAlignment="1">
      <alignment horizontal="center" vertical="center"/>
    </xf>
    <xf numFmtId="177" fontId="110" fillId="0" borderId="50" xfId="315" applyNumberFormat="1" applyFont="1" applyBorder="1" applyAlignment="1">
      <alignment horizontal="center" vertical="center"/>
    </xf>
    <xf numFmtId="165" fontId="66" fillId="0" borderId="0" xfId="170" applyFont="1"/>
    <xf numFmtId="180" fontId="95" fillId="0" borderId="0" xfId="170" applyNumberFormat="1" applyFont="1"/>
    <xf numFmtId="180" fontId="106" fillId="45" borderId="0" xfId="170" applyNumberFormat="1" applyFont="1" applyFill="1"/>
    <xf numFmtId="165" fontId="95" fillId="0" borderId="0" xfId="170" applyFont="1"/>
    <xf numFmtId="0" fontId="95" fillId="0" borderId="0" xfId="0" quotePrefix="1" applyFont="1"/>
    <xf numFmtId="164" fontId="66" fillId="0" borderId="0" xfId="0" applyNumberFormat="1" applyFont="1"/>
    <xf numFmtId="0" fontId="58" fillId="0" borderId="0" xfId="0" quotePrefix="1" applyFont="1" applyAlignment="1">
      <alignment horizontal="left" vertical="center"/>
    </xf>
    <xf numFmtId="0" fontId="58" fillId="0" borderId="0" xfId="0" applyFont="1" applyAlignment="1">
      <alignment horizontal="left" vertical="center"/>
    </xf>
    <xf numFmtId="0" fontId="58" fillId="0" borderId="0" xfId="0" applyFont="1" applyAlignment="1">
      <alignment horizontal="left" vertical="center" indent="2"/>
    </xf>
    <xf numFmtId="9" fontId="66" fillId="0" borderId="0" xfId="192" applyFont="1"/>
    <xf numFmtId="0" fontId="58" fillId="0" borderId="0" xfId="0" quotePrefix="1" applyFont="1" applyAlignment="1">
      <alignment horizontal="right" vertical="center"/>
    </xf>
    <xf numFmtId="0" fontId="136" fillId="0" borderId="0" xfId="0" quotePrefix="1" applyFont="1" applyAlignment="1">
      <alignment horizontal="right" vertical="center"/>
    </xf>
    <xf numFmtId="0" fontId="95" fillId="0" borderId="0" xfId="193" applyFont="1" applyAlignment="1">
      <alignment horizontal="right"/>
    </xf>
    <xf numFmtId="0" fontId="137" fillId="0" borderId="0" xfId="193" applyFont="1" applyAlignment="1">
      <alignment horizontal="right"/>
    </xf>
    <xf numFmtId="0" fontId="136" fillId="0" borderId="0" xfId="0" applyFont="1" applyBorder="1" applyAlignment="1">
      <alignment horizontal="right" vertical="center"/>
    </xf>
    <xf numFmtId="0" fontId="58" fillId="0" borderId="0" xfId="0" applyFont="1" applyAlignment="1">
      <alignment horizontal="right" vertical="center"/>
    </xf>
    <xf numFmtId="0" fontId="58" fillId="0" borderId="0" xfId="0" applyFont="1" applyAlignment="1">
      <alignment horizontal="left" vertical="center"/>
    </xf>
    <xf numFmtId="0" fontId="58" fillId="0" borderId="0" xfId="0" quotePrefix="1" applyFont="1" applyAlignment="1">
      <alignment horizontal="left" vertical="center"/>
    </xf>
    <xf numFmtId="0" fontId="113" fillId="0" borderId="0" xfId="320" applyFont="1"/>
    <xf numFmtId="0" fontId="95" fillId="0" borderId="0" xfId="319" applyFont="1"/>
    <xf numFmtId="0" fontId="58" fillId="0" borderId="0" xfId="0" quotePrefix="1" applyFont="1" applyAlignment="1">
      <alignment horizontal="left" vertical="center"/>
    </xf>
    <xf numFmtId="0" fontId="58" fillId="0" borderId="0" xfId="0" applyFont="1" applyAlignment="1">
      <alignment horizontal="left" vertical="center"/>
    </xf>
    <xf numFmtId="0" fontId="58" fillId="0" borderId="0" xfId="0" quotePrefix="1" applyFont="1" applyAlignment="1">
      <alignment horizontal="left" vertical="center"/>
    </xf>
    <xf numFmtId="0" fontId="138" fillId="0" borderId="40" xfId="0" applyFont="1" applyFill="1" applyBorder="1" applyAlignment="1">
      <alignment horizontal="left" vertical="top"/>
    </xf>
    <xf numFmtId="0" fontId="68" fillId="0" borderId="42" xfId="62" applyFont="1" applyFill="1" applyBorder="1" applyAlignment="1" applyProtection="1">
      <alignment vertical="center"/>
    </xf>
    <xf numFmtId="0" fontId="69" fillId="0" borderId="40" xfId="0" applyFont="1" applyFill="1" applyBorder="1" applyAlignment="1">
      <alignment vertical="center"/>
    </xf>
    <xf numFmtId="0" fontId="69" fillId="0" borderId="40" xfId="0" applyFont="1" applyFill="1" applyBorder="1" applyAlignment="1">
      <alignment horizontal="center" vertical="center"/>
    </xf>
    <xf numFmtId="177" fontId="59" fillId="0" borderId="40" xfId="84" applyNumberFormat="1" applyFont="1" applyFill="1" applyBorder="1" applyAlignment="1">
      <alignment vertical="center"/>
    </xf>
    <xf numFmtId="9" fontId="69" fillId="0" borderId="40" xfId="192" applyFont="1" applyFill="1" applyBorder="1" applyAlignment="1">
      <alignment horizontal="center" vertical="center"/>
    </xf>
    <xf numFmtId="0" fontId="68" fillId="0" borderId="40" xfId="62" applyFont="1" applyFill="1" applyBorder="1" applyAlignment="1" applyProtection="1">
      <alignment vertical="center"/>
    </xf>
    <xf numFmtId="0" fontId="77" fillId="0" borderId="34" xfId="0" applyFont="1" applyBorder="1" applyAlignment="1">
      <alignment horizontal="left"/>
    </xf>
    <xf numFmtId="0" fontId="58" fillId="0" borderId="0" xfId="0" applyFont="1" applyAlignment="1">
      <alignment horizontal="left" vertical="center"/>
    </xf>
    <xf numFmtId="0" fontId="58" fillId="0" borderId="0" xfId="0" quotePrefix="1" applyFont="1" applyAlignment="1">
      <alignment horizontal="left" vertical="center"/>
    </xf>
    <xf numFmtId="0" fontId="102" fillId="25" borderId="0" xfId="88" applyFont="1" applyFill="1"/>
    <xf numFmtId="0" fontId="58" fillId="0" borderId="0" xfId="0" applyFont="1" applyAlignment="1">
      <alignment horizontal="left" vertical="center"/>
    </xf>
    <xf numFmtId="0" fontId="58" fillId="0" borderId="0" xfId="0" quotePrefix="1" applyFont="1" applyAlignment="1">
      <alignment horizontal="left" vertical="center"/>
    </xf>
    <xf numFmtId="0" fontId="60" fillId="0" borderId="52" xfId="0" applyFont="1" applyBorder="1" applyAlignment="1">
      <alignment vertical="center" wrapText="1"/>
    </xf>
    <xf numFmtId="0" fontId="60" fillId="0" borderId="51" xfId="0" applyFont="1" applyBorder="1" applyAlignment="1">
      <alignment vertical="center" wrapText="1"/>
    </xf>
    <xf numFmtId="9" fontId="95" fillId="0" borderId="26" xfId="0" applyNumberFormat="1" applyFont="1" applyBorder="1"/>
    <xf numFmtId="1" fontId="60" fillId="24" borderId="40" xfId="0" applyNumberFormat="1" applyFont="1" applyFill="1" applyBorder="1" applyAlignment="1"/>
    <xf numFmtId="0" fontId="53" fillId="32" borderId="0" xfId="62" applyFill="1" applyAlignment="1" applyProtection="1">
      <alignment horizontal="center" vertical="center"/>
    </xf>
    <xf numFmtId="0" fontId="139" fillId="32" borderId="0" xfId="62" applyFont="1" applyFill="1" applyAlignment="1" applyProtection="1">
      <alignment horizontal="center" vertical="center"/>
    </xf>
    <xf numFmtId="0" fontId="60" fillId="0" borderId="23" xfId="73" applyFont="1" applyFill="1" applyBorder="1" applyProtection="1"/>
    <xf numFmtId="0" fontId="106" fillId="0" borderId="0" xfId="0" applyFont="1"/>
    <xf numFmtId="0" fontId="58" fillId="0" borderId="0" xfId="0" applyFont="1" applyAlignment="1">
      <alignment horizontal="left" vertical="center"/>
    </xf>
    <xf numFmtId="0" fontId="58" fillId="0" borderId="0" xfId="0" quotePrefix="1" applyFont="1" applyAlignment="1">
      <alignment horizontal="left" vertical="center"/>
    </xf>
    <xf numFmtId="0" fontId="102" fillId="0" borderId="0" xfId="88" applyFont="1" applyFill="1"/>
    <xf numFmtId="177" fontId="72" fillId="0" borderId="40" xfId="84" applyNumberFormat="1" applyFont="1" applyFill="1" applyBorder="1" applyAlignment="1">
      <alignment horizontal="right" vertical="center"/>
    </xf>
    <xf numFmtId="1" fontId="69" fillId="0" borderId="40" xfId="84" applyNumberFormat="1" applyFont="1" applyFill="1" applyBorder="1" applyAlignment="1">
      <alignment vertical="center"/>
    </xf>
    <xf numFmtId="0" fontId="58" fillId="0" borderId="0" xfId="0" applyFont="1" applyAlignment="1">
      <alignment horizontal="left" vertical="center"/>
    </xf>
    <xf numFmtId="0" fontId="58" fillId="0" borderId="0" xfId="0" quotePrefix="1" applyFont="1" applyAlignment="1">
      <alignment horizontal="left" vertical="center"/>
    </xf>
    <xf numFmtId="0" fontId="66" fillId="0" borderId="0" xfId="322" applyFont="1"/>
    <xf numFmtId="0" fontId="60" fillId="0" borderId="0" xfId="322" applyFont="1" applyFill="1" applyBorder="1" applyAlignment="1">
      <alignment vertical="center"/>
    </xf>
    <xf numFmtId="0" fontId="64" fillId="0" borderId="0" xfId="100" applyFont="1" applyFill="1" applyBorder="1" applyAlignment="1" applyProtection="1">
      <alignment horizontal="left" vertical="center"/>
      <protection locked="0"/>
    </xf>
    <xf numFmtId="0" fontId="141" fillId="47" borderId="0" xfId="100" applyFont="1" applyFill="1" applyBorder="1" applyAlignment="1" applyProtection="1">
      <alignment horizontal="center" vertical="center"/>
      <protection locked="0"/>
    </xf>
    <xf numFmtId="0" fontId="64" fillId="49" borderId="0" xfId="100" applyFont="1" applyFill="1" applyBorder="1" applyAlignment="1" applyProtection="1">
      <alignment horizontal="center" vertical="center" wrapText="1"/>
      <protection locked="0"/>
    </xf>
    <xf numFmtId="0" fontId="64" fillId="49" borderId="0" xfId="100" applyFont="1" applyFill="1" applyBorder="1" applyAlignment="1" applyProtection="1">
      <alignment horizontal="left" vertical="center"/>
      <protection locked="0"/>
    </xf>
    <xf numFmtId="0" fontId="60" fillId="0" borderId="0" xfId="100" applyFont="1" applyFill="1" applyBorder="1" applyAlignment="1" applyProtection="1">
      <alignment horizontal="center" vertical="center"/>
      <protection locked="0"/>
    </xf>
    <xf numFmtId="177" fontId="60" fillId="0" borderId="0" xfId="100" applyNumberFormat="1" applyFont="1" applyFill="1" applyBorder="1" applyAlignment="1" applyProtection="1">
      <alignment horizontal="center" vertical="center"/>
      <protection locked="0"/>
    </xf>
    <xf numFmtId="0" fontId="64" fillId="49" borderId="0" xfId="100" applyFont="1" applyFill="1" applyBorder="1" applyAlignment="1" applyProtection="1">
      <alignment horizontal="center" vertical="center"/>
      <protection locked="0"/>
    </xf>
    <xf numFmtId="177" fontId="141" fillId="47" borderId="0" xfId="100" applyNumberFormat="1" applyFont="1" applyFill="1" applyBorder="1" applyAlignment="1" applyProtection="1">
      <alignment horizontal="center" vertical="center"/>
      <protection locked="0"/>
    </xf>
    <xf numFmtId="0" fontId="113" fillId="0" borderId="0" xfId="324" applyFont="1"/>
    <xf numFmtId="0" fontId="53" fillId="0" borderId="0" xfId="62" applyFill="1" applyAlignment="1" applyProtection="1">
      <alignment horizontal="center"/>
    </xf>
    <xf numFmtId="0" fontId="66" fillId="0" borderId="0" xfId="322" applyFont="1" applyFill="1"/>
    <xf numFmtId="164" fontId="98" fillId="0" borderId="0" xfId="73" applyNumberFormat="1" applyFont="1" applyAlignment="1">
      <alignment horizontal="left"/>
    </xf>
    <xf numFmtId="182" fontId="59" fillId="0" borderId="19" xfId="84" applyNumberFormat="1" applyFont="1" applyFill="1" applyBorder="1" applyAlignment="1">
      <alignment horizontal="center" vertical="center" wrapText="1"/>
    </xf>
    <xf numFmtId="182" fontId="65" fillId="0" borderId="19" xfId="84" applyNumberFormat="1" applyFont="1" applyFill="1" applyBorder="1" applyAlignment="1">
      <alignment horizontal="center" vertical="center" wrapText="1"/>
    </xf>
    <xf numFmtId="182" fontId="64" fillId="21" borderId="15" xfId="84" applyNumberFormat="1" applyFont="1" applyFill="1" applyBorder="1" applyAlignment="1">
      <alignment vertical="center"/>
    </xf>
    <xf numFmtId="182" fontId="60" fillId="21" borderId="15" xfId="84" applyNumberFormat="1" applyFont="1" applyFill="1" applyBorder="1" applyAlignment="1">
      <alignment horizontal="right" vertical="center"/>
    </xf>
    <xf numFmtId="182" fontId="59" fillId="21" borderId="15" xfId="84" applyNumberFormat="1" applyFont="1" applyFill="1" applyBorder="1" applyAlignment="1">
      <alignment vertical="center"/>
    </xf>
    <xf numFmtId="182" fontId="70" fillId="21" borderId="15" xfId="84" applyNumberFormat="1" applyFont="1" applyFill="1" applyBorder="1" applyAlignment="1">
      <alignment horizontal="right" vertical="center"/>
    </xf>
    <xf numFmtId="182" fontId="86" fillId="0" borderId="15" xfId="62" applyNumberFormat="1" applyFont="1" applyBorder="1" applyAlignment="1" applyProtection="1">
      <alignment horizontal="center" vertical="top" readingOrder="1"/>
    </xf>
    <xf numFmtId="182" fontId="0" fillId="0" borderId="0" xfId="0" applyNumberFormat="1"/>
    <xf numFmtId="183" fontId="59" fillId="0" borderId="19" xfId="84" applyNumberFormat="1" applyFont="1" applyFill="1" applyBorder="1" applyAlignment="1">
      <alignment horizontal="center" vertical="center" wrapText="1"/>
    </xf>
    <xf numFmtId="183" fontId="70" fillId="36" borderId="15" xfId="41" applyNumberFormat="1" applyFont="1" applyFill="1" applyBorder="1" applyAlignment="1">
      <alignment horizontal="right" vertical="center"/>
    </xf>
    <xf numFmtId="183" fontId="70" fillId="27" borderId="6" xfId="41" applyNumberFormat="1" applyFont="1" applyFill="1" applyBorder="1" applyAlignment="1">
      <alignment horizontal="right" vertical="center"/>
    </xf>
    <xf numFmtId="183" fontId="70" fillId="24" borderId="14" xfId="84" applyNumberFormat="1" applyFont="1" applyFill="1" applyBorder="1" applyAlignment="1">
      <alignment horizontal="right" vertical="center"/>
    </xf>
    <xf numFmtId="183" fontId="70" fillId="27" borderId="15" xfId="41" applyNumberFormat="1" applyFont="1" applyFill="1" applyBorder="1" applyAlignment="1">
      <alignment horizontal="right" vertical="center"/>
    </xf>
    <xf numFmtId="183" fontId="70" fillId="0" borderId="14" xfId="84" applyNumberFormat="1" applyFont="1" applyFill="1" applyBorder="1" applyAlignment="1">
      <alignment horizontal="right" vertical="center"/>
    </xf>
    <xf numFmtId="183" fontId="70" fillId="0" borderId="40" xfId="84" applyNumberFormat="1" applyFont="1" applyFill="1" applyBorder="1" applyAlignment="1">
      <alignment horizontal="right" vertical="center"/>
    </xf>
    <xf numFmtId="183" fontId="60" fillId="27" borderId="0" xfId="84" applyNumberFormat="1" applyFont="1" applyFill="1" applyBorder="1" applyAlignment="1">
      <alignment horizontal="right" vertical="center"/>
    </xf>
    <xf numFmtId="183" fontId="70" fillId="27" borderId="6" xfId="84" applyNumberFormat="1" applyFont="1" applyFill="1" applyBorder="1" applyAlignment="1">
      <alignment horizontal="right" vertical="center"/>
    </xf>
    <xf numFmtId="183" fontId="70" fillId="27" borderId="15" xfId="84" applyNumberFormat="1" applyFont="1" applyFill="1" applyBorder="1" applyAlignment="1">
      <alignment horizontal="right" vertical="center"/>
    </xf>
    <xf numFmtId="183" fontId="76" fillId="28" borderId="6" xfId="84" applyNumberFormat="1" applyFont="1" applyFill="1" applyBorder="1" applyAlignment="1">
      <alignment horizontal="right" vertical="center"/>
    </xf>
    <xf numFmtId="183" fontId="74" fillId="24" borderId="18" xfId="84" applyNumberFormat="1" applyFont="1" applyFill="1" applyBorder="1" applyAlignment="1">
      <alignment horizontal="right" vertical="center"/>
    </xf>
    <xf numFmtId="183" fontId="62" fillId="0" borderId="0" xfId="84" applyNumberFormat="1" applyFont="1" applyFill="1" applyBorder="1" applyAlignment="1">
      <alignment horizontal="left" vertical="center" wrapText="1"/>
    </xf>
    <xf numFmtId="183" fontId="60" fillId="0" borderId="0" xfId="84" applyNumberFormat="1" applyFont="1" applyFill="1" applyBorder="1" applyAlignment="1">
      <alignment horizontal="right" vertical="top"/>
    </xf>
    <xf numFmtId="183" fontId="60" fillId="0" borderId="0" xfId="84" applyNumberFormat="1" applyFont="1" applyFill="1" applyAlignment="1">
      <alignment horizontal="right" vertical="top"/>
    </xf>
    <xf numFmtId="183" fontId="70" fillId="36" borderId="6" xfId="84" applyNumberFormat="1" applyFont="1" applyFill="1" applyBorder="1" applyAlignment="1">
      <alignment horizontal="right" vertical="center"/>
    </xf>
    <xf numFmtId="183" fontId="60" fillId="27" borderId="6" xfId="84" applyNumberFormat="1" applyFont="1" applyFill="1" applyBorder="1" applyAlignment="1">
      <alignment vertical="center"/>
    </xf>
    <xf numFmtId="183" fontId="70" fillId="0" borderId="14" xfId="84" applyNumberFormat="1" applyFont="1" applyFill="1" applyBorder="1" applyAlignment="1">
      <alignment vertical="center"/>
    </xf>
    <xf numFmtId="183" fontId="70" fillId="24" borderId="6" xfId="84" applyNumberFormat="1" applyFont="1" applyFill="1" applyBorder="1" applyAlignment="1">
      <alignment vertical="center"/>
    </xf>
    <xf numFmtId="183" fontId="70" fillId="0" borderId="6" xfId="84" applyNumberFormat="1" applyFont="1" applyFill="1" applyBorder="1" applyAlignment="1">
      <alignment vertical="center"/>
    </xf>
    <xf numFmtId="183" fontId="70" fillId="0" borderId="49" xfId="84" applyNumberFormat="1" applyFont="1" applyFill="1" applyBorder="1" applyAlignment="1">
      <alignment vertical="center"/>
    </xf>
    <xf numFmtId="183" fontId="70" fillId="24" borderId="14" xfId="84" applyNumberFormat="1" applyFont="1" applyFill="1" applyBorder="1" applyAlignment="1">
      <alignment vertical="center"/>
    </xf>
    <xf numFmtId="183" fontId="70" fillId="0" borderId="14" xfId="84" applyNumberFormat="1" applyFont="1" applyFill="1" applyBorder="1" applyAlignment="1">
      <alignment horizontal="center" vertical="center"/>
    </xf>
    <xf numFmtId="183" fontId="70" fillId="24" borderId="14" xfId="84" applyNumberFormat="1" applyFont="1" applyFill="1" applyBorder="1" applyAlignment="1">
      <alignment horizontal="center" vertical="center"/>
    </xf>
    <xf numFmtId="183" fontId="74" fillId="24" borderId="18" xfId="84" applyNumberFormat="1" applyFont="1" applyFill="1" applyBorder="1" applyAlignment="1">
      <alignment vertical="center"/>
    </xf>
    <xf numFmtId="183" fontId="59" fillId="36" borderId="6" xfId="41" applyNumberFormat="1" applyFont="1" applyFill="1" applyBorder="1" applyAlignment="1">
      <alignment horizontal="right" vertical="center"/>
    </xf>
    <xf numFmtId="183" fontId="59" fillId="0" borderId="14" xfId="84" applyNumberFormat="1" applyFont="1" applyFill="1" applyBorder="1" applyAlignment="1">
      <alignment vertical="center"/>
    </xf>
    <xf numFmtId="183" fontId="59" fillId="24" borderId="14" xfId="84" applyNumberFormat="1" applyFont="1" applyFill="1" applyBorder="1" applyAlignment="1">
      <alignment vertical="center"/>
    </xf>
    <xf numFmtId="183" fontId="59" fillId="0" borderId="40" xfId="84" applyNumberFormat="1" applyFont="1" applyFill="1" applyBorder="1" applyAlignment="1">
      <alignment vertical="center"/>
    </xf>
    <xf numFmtId="183" fontId="59" fillId="27" borderId="6" xfId="41" applyNumberFormat="1" applyFont="1" applyFill="1" applyBorder="1" applyAlignment="1">
      <alignment horizontal="right" vertical="center"/>
    </xf>
    <xf numFmtId="183" fontId="64" fillId="27" borderId="0" xfId="84" applyNumberFormat="1" applyFont="1" applyFill="1" applyBorder="1" applyAlignment="1">
      <alignment vertical="center"/>
    </xf>
    <xf numFmtId="183" fontId="59" fillId="27" borderId="6" xfId="84" applyNumberFormat="1" applyFont="1" applyFill="1" applyBorder="1" applyAlignment="1">
      <alignment vertical="center"/>
    </xf>
    <xf numFmtId="183" fontId="59" fillId="27" borderId="15" xfId="84" applyNumberFormat="1" applyFont="1" applyFill="1" applyBorder="1" applyAlignment="1">
      <alignment vertical="center"/>
    </xf>
    <xf numFmtId="183" fontId="65" fillId="24" borderId="18" xfId="84" applyNumberFormat="1" applyFont="1" applyFill="1" applyBorder="1" applyAlignment="1">
      <alignment vertical="center"/>
    </xf>
    <xf numFmtId="183" fontId="64" fillId="0" borderId="0" xfId="84" applyNumberFormat="1" applyFont="1" applyFill="1" applyBorder="1" applyAlignment="1">
      <alignment vertical="top"/>
    </xf>
    <xf numFmtId="183" fontId="64" fillId="0" borderId="0" xfId="84" applyNumberFormat="1" applyFont="1" applyFill="1" applyAlignment="1">
      <alignment vertical="top"/>
    </xf>
    <xf numFmtId="182" fontId="99" fillId="0" borderId="0" xfId="73" applyNumberFormat="1" applyFont="1" applyFill="1" applyBorder="1" applyAlignment="1"/>
    <xf numFmtId="182" fontId="66" fillId="0" borderId="0" xfId="0" applyNumberFormat="1" applyFont="1"/>
    <xf numFmtId="182" fontId="53" fillId="32" borderId="0" xfId="62" applyNumberFormat="1" applyFill="1" applyAlignment="1" applyProtection="1">
      <alignment horizontal="center"/>
    </xf>
    <xf numFmtId="182" fontId="101" fillId="0" borderId="0" xfId="73" applyNumberFormat="1" applyFont="1" applyBorder="1"/>
    <xf numFmtId="182" fontId="98" fillId="0" borderId="0" xfId="73" applyNumberFormat="1" applyFont="1" applyBorder="1"/>
    <xf numFmtId="182" fontId="94" fillId="0" borderId="0" xfId="62" applyNumberFormat="1" applyFont="1" applyBorder="1" applyAlignment="1" applyProtection="1">
      <alignment horizontal="right"/>
    </xf>
    <xf numFmtId="182" fontId="99" fillId="0" borderId="0" xfId="73" applyNumberFormat="1" applyFont="1" applyBorder="1"/>
    <xf numFmtId="182" fontId="58" fillId="0" borderId="0" xfId="0" applyNumberFormat="1" applyFont="1"/>
    <xf numFmtId="182" fontId="98" fillId="0" borderId="0" xfId="73" applyNumberFormat="1" applyFont="1" applyBorder="1" applyAlignment="1">
      <alignment horizontal="right"/>
    </xf>
    <xf numFmtId="182" fontId="99" fillId="22" borderId="0" xfId="73" applyNumberFormat="1" applyFont="1" applyFill="1" applyBorder="1" applyAlignment="1">
      <alignment wrapText="1"/>
    </xf>
    <xf numFmtId="182" fontId="98" fillId="22" borderId="0" xfId="73" applyNumberFormat="1" applyFont="1" applyFill="1" applyAlignment="1">
      <alignment horizontal="left"/>
    </xf>
    <xf numFmtId="182" fontId="98" fillId="0" borderId="0" xfId="73" applyNumberFormat="1" applyFont="1" applyBorder="1" applyAlignment="1">
      <alignment horizontal="left"/>
    </xf>
    <xf numFmtId="182" fontId="98" fillId="0" borderId="0" xfId="73" applyNumberFormat="1" applyFont="1" applyFill="1" applyBorder="1" applyAlignment="1">
      <alignment horizontal="left"/>
    </xf>
    <xf numFmtId="182" fontId="99" fillId="23" borderId="0" xfId="73" applyNumberFormat="1" applyFont="1" applyFill="1" applyBorder="1"/>
    <xf numFmtId="182" fontId="98" fillId="23" borderId="0" xfId="73" applyNumberFormat="1" applyFont="1" applyFill="1" applyBorder="1"/>
    <xf numFmtId="182" fontId="98" fillId="23" borderId="0" xfId="73" applyNumberFormat="1" applyFont="1" applyFill="1" applyBorder="1" applyAlignment="1">
      <alignment horizontal="right"/>
    </xf>
    <xf numFmtId="182" fontId="102" fillId="0" borderId="0" xfId="88" applyNumberFormat="1" applyFont="1" applyBorder="1"/>
    <xf numFmtId="182" fontId="60" fillId="0" borderId="0" xfId="73" applyNumberFormat="1" applyFont="1" applyBorder="1"/>
    <xf numFmtId="182" fontId="103" fillId="0" borderId="0" xfId="0" applyNumberFormat="1" applyFont="1" applyAlignment="1">
      <alignment horizontal="right" vertical="top" wrapText="1"/>
    </xf>
    <xf numFmtId="182" fontId="58" fillId="0" borderId="0" xfId="0" applyNumberFormat="1" applyFont="1" applyAlignment="1">
      <alignment vertical="top" wrapText="1"/>
    </xf>
    <xf numFmtId="182" fontId="99" fillId="23" borderId="0" xfId="73" applyNumberFormat="1" applyFont="1" applyFill="1" applyBorder="1" applyAlignment="1">
      <alignment wrapText="1"/>
    </xf>
    <xf numFmtId="182" fontId="95" fillId="0" borderId="0" xfId="0" applyNumberFormat="1" applyFont="1"/>
    <xf numFmtId="182" fontId="94" fillId="0" borderId="0" xfId="62" applyNumberFormat="1" applyFont="1" applyAlignment="1" applyProtection="1"/>
    <xf numFmtId="182" fontId="66" fillId="0" borderId="0" xfId="0" applyNumberFormat="1" applyFont="1" applyAlignment="1">
      <alignment horizontal="right"/>
    </xf>
    <xf numFmtId="183" fontId="99" fillId="0" borderId="0" xfId="73" applyNumberFormat="1" applyFont="1" applyFill="1" applyBorder="1" applyAlignment="1"/>
    <xf numFmtId="183" fontId="66" fillId="0" borderId="0" xfId="0" applyNumberFormat="1" applyFont="1"/>
    <xf numFmtId="183" fontId="53" fillId="32" borderId="0" xfId="62" applyNumberFormat="1" applyFill="1" applyAlignment="1" applyProtection="1">
      <alignment horizontal="center"/>
    </xf>
    <xf numFmtId="183" fontId="101" fillId="0" borderId="0" xfId="73" applyNumberFormat="1" applyFont="1" applyBorder="1"/>
    <xf numFmtId="183" fontId="98" fillId="0" borderId="0" xfId="73" applyNumberFormat="1" applyFont="1" applyBorder="1"/>
    <xf numFmtId="183" fontId="94" fillId="0" borderId="0" xfId="62" applyNumberFormat="1" applyFont="1" applyBorder="1" applyAlignment="1" applyProtection="1">
      <alignment horizontal="right"/>
    </xf>
    <xf numFmtId="183" fontId="99" fillId="0" borderId="0" xfId="73" applyNumberFormat="1" applyFont="1" applyBorder="1"/>
    <xf numFmtId="183" fontId="58" fillId="0" borderId="0" xfId="0" applyNumberFormat="1" applyFont="1"/>
    <xf numFmtId="183" fontId="98" fillId="0" borderId="0" xfId="73" applyNumberFormat="1" applyFont="1" applyBorder="1" applyAlignment="1">
      <alignment horizontal="right"/>
    </xf>
    <xf numFmtId="183" fontId="99" fillId="22" borderId="0" xfId="73" applyNumberFormat="1" applyFont="1" applyFill="1" applyBorder="1" applyAlignment="1">
      <alignment wrapText="1"/>
    </xf>
    <xf numFmtId="183" fontId="98" fillId="22" borderId="0" xfId="73" applyNumberFormat="1" applyFont="1" applyFill="1" applyAlignment="1">
      <alignment horizontal="left"/>
    </xf>
    <xf numFmtId="183" fontId="98" fillId="0" borderId="0" xfId="73" applyNumberFormat="1" applyFont="1" applyBorder="1" applyAlignment="1">
      <alignment horizontal="left"/>
    </xf>
    <xf numFmtId="183" fontId="98" fillId="0" borderId="0" xfId="73" applyNumberFormat="1" applyFont="1" applyFill="1" applyBorder="1" applyAlignment="1">
      <alignment horizontal="left"/>
    </xf>
    <xf numFmtId="183" fontId="99" fillId="23" borderId="0" xfId="73" applyNumberFormat="1" applyFont="1" applyFill="1" applyBorder="1"/>
    <xf numFmtId="183" fontId="98" fillId="23" borderId="0" xfId="73" applyNumberFormat="1" applyFont="1" applyFill="1" applyBorder="1"/>
    <xf numFmtId="183" fontId="98" fillId="23" borderId="0" xfId="73" applyNumberFormat="1" applyFont="1" applyFill="1" applyBorder="1" applyAlignment="1">
      <alignment horizontal="right"/>
    </xf>
    <xf numFmtId="183" fontId="102" fillId="0" borderId="0" xfId="88" applyNumberFormat="1" applyFont="1" applyBorder="1"/>
    <xf numFmtId="183" fontId="60" fillId="0" borderId="0" xfId="73" applyNumberFormat="1" applyFont="1" applyBorder="1"/>
    <xf numFmtId="183" fontId="106" fillId="45" borderId="0" xfId="193" applyNumberFormat="1" applyFont="1" applyFill="1"/>
    <xf numFmtId="183" fontId="103" fillId="0" borderId="0" xfId="0" applyNumberFormat="1" applyFont="1" applyAlignment="1">
      <alignment horizontal="right" vertical="top" wrapText="1"/>
    </xf>
    <xf numFmtId="183" fontId="58" fillId="0" borderId="0" xfId="0" applyNumberFormat="1" applyFont="1" applyAlignment="1">
      <alignment horizontal="left" vertical="center"/>
    </xf>
    <xf numFmtId="183" fontId="58" fillId="0" borderId="0" xfId="0" quotePrefix="1" applyNumberFormat="1" applyFont="1" applyAlignment="1">
      <alignment horizontal="left" vertical="center"/>
    </xf>
    <xf numFmtId="183" fontId="58" fillId="0" borderId="0" xfId="0" applyNumberFormat="1" applyFont="1" applyAlignment="1">
      <alignment vertical="top" wrapText="1"/>
    </xf>
    <xf numFmtId="183" fontId="99" fillId="23" borderId="0" xfId="73" applyNumberFormat="1" applyFont="1" applyFill="1" applyBorder="1" applyAlignment="1">
      <alignment wrapText="1"/>
    </xf>
    <xf numFmtId="183" fontId="95" fillId="0" borderId="0" xfId="0" applyNumberFormat="1" applyFont="1"/>
    <xf numFmtId="183" fontId="94" fillId="0" borderId="0" xfId="62" applyNumberFormat="1" applyFont="1" applyAlignment="1" applyProtection="1"/>
    <xf numFmtId="183" fontId="66" fillId="0" borderId="0" xfId="0" applyNumberFormat="1" applyFont="1" applyAlignment="1">
      <alignment horizontal="right"/>
    </xf>
    <xf numFmtId="182" fontId="61" fillId="0" borderId="17" xfId="0" applyNumberFormat="1" applyFont="1" applyBorder="1" applyAlignment="1">
      <alignment horizontal="center"/>
    </xf>
    <xf numFmtId="182" fontId="61" fillId="0" borderId="24" xfId="0" applyNumberFormat="1" applyFont="1" applyBorder="1" applyAlignment="1">
      <alignment horizontal="center"/>
    </xf>
    <xf numFmtId="183" fontId="60" fillId="24" borderId="47" xfId="0" applyNumberFormat="1" applyFont="1" applyFill="1" applyBorder="1" applyAlignment="1">
      <alignment horizontal="right"/>
    </xf>
    <xf numFmtId="183" fontId="60" fillId="24" borderId="24" xfId="0" applyNumberFormat="1" applyFont="1" applyFill="1" applyBorder="1" applyAlignment="1">
      <alignment horizontal="right"/>
    </xf>
    <xf numFmtId="183" fontId="60" fillId="24" borderId="28" xfId="0" applyNumberFormat="1" applyFont="1" applyFill="1" applyBorder="1" applyAlignment="1">
      <alignment horizontal="right"/>
    </xf>
    <xf numFmtId="183" fontId="60" fillId="0" borderId="28" xfId="0" applyNumberFormat="1" applyFont="1" applyBorder="1"/>
    <xf numFmtId="183" fontId="60" fillId="0" borderId="42" xfId="0" applyNumberFormat="1" applyFont="1" applyFill="1" applyBorder="1" applyAlignment="1">
      <alignment horizontal="right"/>
    </xf>
    <xf numFmtId="183" fontId="60" fillId="0" borderId="47" xfId="0" applyNumberFormat="1" applyFont="1" applyBorder="1"/>
    <xf numFmtId="183" fontId="60" fillId="0" borderId="43" xfId="0" applyNumberFormat="1" applyFont="1" applyFill="1" applyBorder="1" applyAlignment="1">
      <alignment horizontal="right"/>
    </xf>
    <xf numFmtId="183" fontId="60" fillId="0" borderId="40" xfId="0" applyNumberFormat="1" applyFont="1" applyFill="1" applyBorder="1"/>
    <xf numFmtId="183" fontId="60" fillId="0" borderId="40" xfId="0" applyNumberFormat="1" applyFont="1" applyFill="1" applyBorder="1" applyAlignment="1">
      <alignment horizontal="right"/>
    </xf>
    <xf numFmtId="183" fontId="60" fillId="0" borderId="41" xfId="0" applyNumberFormat="1" applyFont="1" applyFill="1" applyBorder="1" applyAlignment="1">
      <alignment horizontal="right"/>
    </xf>
    <xf numFmtId="183" fontId="60" fillId="24" borderId="41" xfId="0" applyNumberFormat="1" applyFont="1" applyFill="1" applyBorder="1" applyAlignment="1">
      <alignment horizontal="right"/>
    </xf>
    <xf numFmtId="183" fontId="60" fillId="24" borderId="42" xfId="0" applyNumberFormat="1" applyFont="1" applyFill="1" applyBorder="1" applyAlignment="1">
      <alignment horizontal="right"/>
    </xf>
    <xf numFmtId="183" fontId="60" fillId="0" borderId="40" xfId="313" applyNumberFormat="1" applyFont="1" applyFill="1" applyBorder="1" applyAlignment="1">
      <alignment horizontal="right"/>
    </xf>
    <xf numFmtId="183" fontId="60" fillId="24" borderId="40" xfId="191" applyNumberFormat="1" applyFont="1" applyFill="1" applyBorder="1" applyAlignment="1">
      <alignment horizontal="left" wrapText="1"/>
    </xf>
    <xf numFmtId="183" fontId="60" fillId="24" borderId="40" xfId="0" applyNumberFormat="1" applyFont="1" applyFill="1" applyBorder="1" applyAlignment="1">
      <alignment horizontal="right"/>
    </xf>
    <xf numFmtId="183" fontId="60" fillId="24" borderId="16" xfId="0" applyNumberFormat="1" applyFont="1" applyFill="1" applyBorder="1" applyAlignment="1">
      <alignment horizontal="right"/>
    </xf>
    <xf numFmtId="183" fontId="78" fillId="24" borderId="28" xfId="191" applyNumberFormat="1" applyFont="1" applyFill="1" applyBorder="1" applyAlignment="1">
      <alignment horizontal="left" wrapText="1"/>
    </xf>
    <xf numFmtId="184" fontId="77" fillId="0" borderId="0" xfId="170" applyNumberFormat="1" applyFont="1" applyAlignment="1">
      <alignment horizontal="left" indent="2"/>
    </xf>
    <xf numFmtId="184" fontId="121" fillId="0" borderId="0" xfId="170" applyNumberFormat="1" applyFont="1" applyFill="1" applyAlignment="1">
      <alignment horizontal="left" indent="2"/>
    </xf>
    <xf numFmtId="184" fontId="66" fillId="0" borderId="0" xfId="170" applyNumberFormat="1" applyFont="1" applyAlignment="1">
      <alignment horizontal="left" indent="2"/>
    </xf>
    <xf numFmtId="184" fontId="59" fillId="30" borderId="33" xfId="170" applyNumberFormat="1" applyFont="1" applyFill="1" applyBorder="1" applyAlignment="1">
      <alignment horizontal="center" vertical="center" wrapText="1"/>
    </xf>
    <xf numFmtId="184" fontId="77" fillId="0" borderId="34" xfId="170" applyNumberFormat="1" applyFont="1" applyBorder="1" applyAlignment="1">
      <alignment horizontal="left" indent="2"/>
    </xf>
    <xf numFmtId="0" fontId="58" fillId="0" borderId="0" xfId="0" quotePrefix="1" applyFont="1" applyAlignment="1">
      <alignment horizontal="left" vertical="center"/>
    </xf>
    <xf numFmtId="0" fontId="103" fillId="0" borderId="0" xfId="0" applyFont="1" applyFill="1" applyAlignment="1">
      <alignment vertical="top" wrapText="1"/>
    </xf>
    <xf numFmtId="0" fontId="58" fillId="0" borderId="0" xfId="0" applyFont="1" applyAlignment="1">
      <alignment horizontal="left" vertical="center"/>
    </xf>
    <xf numFmtId="0" fontId="58" fillId="0" borderId="0" xfId="0" quotePrefix="1" applyFont="1" applyAlignment="1">
      <alignment horizontal="left" vertical="center"/>
    </xf>
    <xf numFmtId="0" fontId="103" fillId="0" borderId="0" xfId="0" applyFont="1" applyFill="1" applyAlignment="1">
      <alignment vertical="top" wrapText="1"/>
    </xf>
    <xf numFmtId="0" fontId="59" fillId="27" borderId="42" xfId="78" applyFont="1" applyFill="1" applyBorder="1" applyAlignment="1" applyProtection="1">
      <alignment vertical="center"/>
    </xf>
    <xf numFmtId="0" fontId="60" fillId="27" borderId="49" xfId="78" applyFont="1" applyFill="1" applyBorder="1" applyAlignment="1" applyProtection="1">
      <alignment vertical="center" wrapText="1"/>
    </xf>
    <xf numFmtId="0" fontId="60" fillId="27" borderId="49" xfId="78" applyFont="1" applyFill="1" applyBorder="1" applyAlignment="1" applyProtection="1">
      <alignment horizontal="center" vertical="center" wrapText="1"/>
    </xf>
    <xf numFmtId="183" fontId="59" fillId="27" borderId="49" xfId="84" applyNumberFormat="1" applyFont="1" applyFill="1" applyBorder="1" applyAlignment="1">
      <alignment vertical="center"/>
    </xf>
    <xf numFmtId="177" fontId="59" fillId="27" borderId="49" xfId="84" applyNumberFormat="1" applyFont="1" applyFill="1" applyBorder="1" applyAlignment="1">
      <alignment vertical="center"/>
    </xf>
    <xf numFmtId="183" fontId="70" fillId="27" borderId="49" xfId="84" applyNumberFormat="1" applyFont="1" applyFill="1" applyBorder="1" applyAlignment="1">
      <alignment horizontal="right" vertical="center"/>
    </xf>
    <xf numFmtId="1" fontId="70" fillId="27" borderId="41" xfId="41" applyNumberFormat="1" applyFont="1" applyFill="1" applyBorder="1" applyAlignment="1">
      <alignment horizontal="right" vertical="center"/>
    </xf>
    <xf numFmtId="183" fontId="59" fillId="24" borderId="40" xfId="84" applyNumberFormat="1" applyFont="1" applyFill="1" applyBorder="1" applyAlignment="1">
      <alignment vertical="center"/>
    </xf>
    <xf numFmtId="177" fontId="59" fillId="24" borderId="40" xfId="84" applyNumberFormat="1" applyFont="1" applyFill="1" applyBorder="1" applyAlignment="1">
      <alignment vertical="center"/>
    </xf>
    <xf numFmtId="0" fontId="58" fillId="0" borderId="0" xfId="0" applyFont="1" applyAlignment="1">
      <alignment horizontal="left" vertical="center"/>
    </xf>
    <xf numFmtId="0" fontId="58" fillId="0" borderId="0" xfId="0" quotePrefix="1" applyFont="1" applyAlignment="1">
      <alignment horizontal="left" vertical="center"/>
    </xf>
    <xf numFmtId="0" fontId="63" fillId="0" borderId="0" xfId="0" applyFont="1" applyAlignment="1">
      <alignment horizontal="left" vertical="center" readingOrder="1"/>
    </xf>
    <xf numFmtId="177" fontId="69" fillId="24" borderId="0" xfId="84" applyNumberFormat="1" applyFont="1" applyFill="1" applyBorder="1" applyAlignment="1">
      <alignment vertical="center"/>
    </xf>
    <xf numFmtId="1" fontId="74" fillId="24" borderId="0" xfId="84" applyNumberFormat="1" applyFont="1" applyFill="1" applyBorder="1" applyAlignment="1">
      <alignment horizontal="right" vertical="center"/>
    </xf>
    <xf numFmtId="0" fontId="60" fillId="0" borderId="40" xfId="0" applyFont="1" applyBorder="1"/>
    <xf numFmtId="0" fontId="60" fillId="0" borderId="40" xfId="0" applyFont="1" applyFill="1" applyBorder="1"/>
    <xf numFmtId="0" fontId="60" fillId="0" borderId="40" xfId="100" applyFont="1" applyFill="1" applyBorder="1"/>
    <xf numFmtId="0" fontId="60" fillId="24" borderId="40" xfId="100" applyFont="1" applyFill="1" applyBorder="1"/>
    <xf numFmtId="1" fontId="60" fillId="0" borderId="40" xfId="0" applyNumberFormat="1" applyFont="1" applyFill="1" applyBorder="1" applyAlignment="1"/>
    <xf numFmtId="183" fontId="60" fillId="0" borderId="40" xfId="191" applyNumberFormat="1" applyFont="1" applyFill="1" applyBorder="1" applyAlignment="1">
      <alignment horizontal="left" wrapText="1"/>
    </xf>
    <xf numFmtId="183" fontId="60" fillId="0" borderId="16" xfId="0" applyNumberFormat="1" applyFont="1" applyFill="1" applyBorder="1" applyAlignment="1">
      <alignment horizontal="right"/>
    </xf>
    <xf numFmtId="183" fontId="60" fillId="0" borderId="28" xfId="0" applyNumberFormat="1" applyFont="1" applyFill="1" applyBorder="1" applyAlignment="1">
      <alignment horizontal="right"/>
    </xf>
    <xf numFmtId="9" fontId="95" fillId="0" borderId="26" xfId="0" applyNumberFormat="1" applyFont="1" applyFill="1" applyBorder="1"/>
    <xf numFmtId="9" fontId="95" fillId="0" borderId="47" xfId="0" applyNumberFormat="1" applyFont="1" applyFill="1" applyBorder="1"/>
    <xf numFmtId="0" fontId="26" fillId="0" borderId="40" xfId="0" applyFont="1" applyFill="1" applyBorder="1" applyAlignment="1" applyProtection="1">
      <protection locked="0"/>
    </xf>
    <xf numFmtId="183" fontId="26" fillId="0" borderId="40" xfId="326" applyNumberFormat="1" applyFont="1" applyFill="1" applyBorder="1" applyAlignment="1">
      <alignment horizontal="right" vertical="center"/>
    </xf>
    <xf numFmtId="9" fontId="95" fillId="0" borderId="47" xfId="0" applyNumberFormat="1" applyFont="1" applyBorder="1"/>
    <xf numFmtId="1" fontId="60" fillId="24" borderId="21" xfId="0" applyNumberFormat="1" applyFont="1" applyFill="1" applyBorder="1" applyAlignment="1"/>
    <xf numFmtId="183" fontId="60" fillId="24" borderId="28" xfId="191" applyNumberFormat="1" applyFont="1" applyFill="1" applyBorder="1" applyAlignment="1">
      <alignment horizontal="left" wrapText="1"/>
    </xf>
    <xf numFmtId="9" fontId="95" fillId="0" borderId="47" xfId="192" applyFont="1" applyBorder="1"/>
    <xf numFmtId="0" fontId="95" fillId="0" borderId="40" xfId="0" applyFont="1" applyFill="1" applyBorder="1"/>
    <xf numFmtId="9" fontId="66" fillId="0" borderId="24" xfId="0" applyNumberFormat="1" applyFont="1" applyBorder="1"/>
    <xf numFmtId="0" fontId="97" fillId="34" borderId="49" xfId="0" applyFont="1" applyFill="1" applyBorder="1" applyAlignment="1">
      <alignment horizontal="center"/>
    </xf>
    <xf numFmtId="0" fontId="97" fillId="34" borderId="41" xfId="0" applyFont="1" applyFill="1" applyBorder="1" applyAlignment="1">
      <alignment horizontal="center"/>
    </xf>
    <xf numFmtId="1" fontId="62" fillId="24" borderId="40" xfId="0" applyNumberFormat="1" applyFont="1" applyFill="1" applyBorder="1" applyAlignment="1"/>
    <xf numFmtId="183" fontId="62" fillId="24" borderId="40" xfId="191" applyNumberFormat="1" applyFont="1" applyFill="1" applyBorder="1" applyAlignment="1">
      <alignment horizontal="left" wrapText="1"/>
    </xf>
    <xf numFmtId="183" fontId="62" fillId="24" borderId="16" xfId="0" applyNumberFormat="1" applyFont="1" applyFill="1" applyBorder="1" applyAlignment="1">
      <alignment horizontal="center"/>
    </xf>
    <xf numFmtId="183" fontId="62" fillId="24" borderId="28" xfId="0" applyNumberFormat="1" applyFont="1" applyFill="1" applyBorder="1" applyAlignment="1">
      <alignment horizontal="center"/>
    </xf>
    <xf numFmtId="9" fontId="66" fillId="0" borderId="47" xfId="0" applyNumberFormat="1" applyFont="1" applyBorder="1" applyAlignment="1">
      <alignment horizontal="center"/>
    </xf>
    <xf numFmtId="1" fontId="62" fillId="0" borderId="40" xfId="0" applyNumberFormat="1" applyFont="1" applyFill="1" applyBorder="1" applyAlignment="1"/>
    <xf numFmtId="183" fontId="62" fillId="0" borderId="40" xfId="191" applyNumberFormat="1" applyFont="1" applyFill="1" applyBorder="1" applyAlignment="1">
      <alignment horizontal="left" wrapText="1"/>
    </xf>
    <xf numFmtId="183" fontId="62" fillId="0" borderId="16" xfId="0" applyNumberFormat="1" applyFont="1" applyFill="1" applyBorder="1" applyAlignment="1">
      <alignment horizontal="center"/>
    </xf>
    <xf numFmtId="183" fontId="62" fillId="0" borderId="28" xfId="0" applyNumberFormat="1" applyFont="1" applyFill="1" applyBorder="1" applyAlignment="1">
      <alignment horizontal="center"/>
    </xf>
    <xf numFmtId="9" fontId="62" fillId="0" borderId="47" xfId="0" applyNumberFormat="1" applyFont="1" applyFill="1" applyBorder="1" applyAlignment="1">
      <alignment horizontal="center"/>
    </xf>
    <xf numFmtId="0" fontId="62" fillId="0" borderId="40" xfId="169" applyFont="1" applyFill="1" applyBorder="1" applyProtection="1">
      <protection locked="0"/>
    </xf>
    <xf numFmtId="183" fontId="62" fillId="0" borderId="40" xfId="0" applyNumberFormat="1" applyFont="1" applyFill="1" applyBorder="1" applyAlignment="1">
      <alignment horizontal="center"/>
    </xf>
    <xf numFmtId="9" fontId="62" fillId="0" borderId="40" xfId="0" applyNumberFormat="1" applyFont="1" applyFill="1" applyBorder="1" applyAlignment="1">
      <alignment horizontal="center"/>
    </xf>
    <xf numFmtId="1" fontId="80" fillId="26" borderId="14" xfId="84" applyNumberFormat="1" applyFont="1" applyFill="1" applyBorder="1" applyAlignment="1">
      <alignment vertical="center"/>
    </xf>
    <xf numFmtId="0" fontId="68" fillId="46" borderId="14" xfId="62" applyFont="1" applyFill="1" applyBorder="1" applyAlignment="1" applyProtection="1">
      <alignment vertical="center"/>
    </xf>
    <xf numFmtId="0" fontId="75" fillId="46" borderId="14" xfId="0" applyFont="1" applyFill="1" applyBorder="1" applyAlignment="1">
      <alignment vertical="center"/>
    </xf>
    <xf numFmtId="0" fontId="75" fillId="46" borderId="14" xfId="0" applyFont="1" applyFill="1" applyBorder="1" applyAlignment="1">
      <alignment horizontal="center" vertical="center"/>
    </xf>
    <xf numFmtId="0" fontId="69" fillId="46" borderId="14" xfId="0" applyFont="1" applyFill="1" applyBorder="1" applyAlignment="1">
      <alignment vertical="center"/>
    </xf>
    <xf numFmtId="0" fontId="75" fillId="46" borderId="14" xfId="84" applyFont="1" applyFill="1" applyBorder="1" applyAlignment="1">
      <alignment vertical="center"/>
    </xf>
    <xf numFmtId="0" fontId="69" fillId="46" borderId="14" xfId="84" applyFont="1" applyFill="1" applyBorder="1" applyAlignment="1">
      <alignment vertical="center"/>
    </xf>
    <xf numFmtId="0" fontId="69" fillId="46" borderId="40" xfId="84" applyFont="1" applyFill="1" applyBorder="1" applyAlignment="1">
      <alignment vertical="center"/>
    </xf>
    <xf numFmtId="183" fontId="59" fillId="46" borderId="14" xfId="84" applyNumberFormat="1" applyFont="1" applyFill="1" applyBorder="1" applyAlignment="1">
      <alignment vertical="center"/>
    </xf>
    <xf numFmtId="177" fontId="59" fillId="46" borderId="14" xfId="84" applyNumberFormat="1" applyFont="1" applyFill="1" applyBorder="1" applyAlignment="1">
      <alignment vertical="center"/>
    </xf>
    <xf numFmtId="183" fontId="70" fillId="46" borderId="14" xfId="84" applyNumberFormat="1" applyFont="1" applyFill="1" applyBorder="1" applyAlignment="1">
      <alignment vertical="center"/>
    </xf>
    <xf numFmtId="9" fontId="69" fillId="46" borderId="14" xfId="192" applyFont="1" applyFill="1" applyBorder="1" applyAlignment="1">
      <alignment horizontal="center" vertical="center"/>
    </xf>
    <xf numFmtId="183" fontId="70" fillId="46" borderId="14" xfId="84" applyNumberFormat="1" applyFont="1" applyFill="1" applyBorder="1" applyAlignment="1">
      <alignment horizontal="right" vertical="center"/>
    </xf>
    <xf numFmtId="1" fontId="80" fillId="46" borderId="14" xfId="84" applyNumberFormat="1" applyFont="1" applyFill="1" applyBorder="1" applyAlignment="1">
      <alignment vertical="center"/>
    </xf>
    <xf numFmtId="0" fontId="68" fillId="46" borderId="7" xfId="62" applyFont="1" applyFill="1" applyBorder="1" applyAlignment="1" applyProtection="1">
      <alignment vertical="center"/>
    </xf>
    <xf numFmtId="0" fontId="69" fillId="46" borderId="14" xfId="0" applyFont="1" applyFill="1" applyBorder="1" applyAlignment="1">
      <alignment horizontal="center" vertical="center"/>
    </xf>
    <xf numFmtId="183" fontId="70" fillId="46" borderId="6" xfId="84" applyNumberFormat="1" applyFont="1" applyFill="1" applyBorder="1" applyAlignment="1">
      <alignment vertical="center"/>
    </xf>
    <xf numFmtId="0" fontId="69" fillId="46" borderId="40" xfId="84" applyFont="1" applyFill="1" applyBorder="1" applyAlignment="1">
      <alignment horizontal="center" vertical="center"/>
    </xf>
    <xf numFmtId="0" fontId="69" fillId="46" borderId="14" xfId="84" applyFont="1" applyFill="1" applyBorder="1" applyAlignment="1">
      <alignment horizontal="left" vertical="center"/>
    </xf>
    <xf numFmtId="0" fontId="69" fillId="46" borderId="40" xfId="84" applyFont="1" applyFill="1" applyBorder="1" applyAlignment="1">
      <alignment horizontal="left" vertical="center"/>
    </xf>
    <xf numFmtId="0" fontId="69" fillId="46" borderId="14" xfId="0" applyFont="1" applyFill="1" applyBorder="1" applyAlignment="1">
      <alignment vertical="center" wrapText="1"/>
    </xf>
    <xf numFmtId="0" fontId="70" fillId="46" borderId="14" xfId="84" applyFont="1" applyFill="1" applyBorder="1" applyAlignment="1">
      <alignment vertical="center"/>
    </xf>
    <xf numFmtId="183" fontId="70" fillId="46" borderId="14" xfId="84" applyNumberFormat="1" applyFont="1" applyFill="1" applyBorder="1" applyAlignment="1">
      <alignment horizontal="center" vertical="center"/>
    </xf>
    <xf numFmtId="0" fontId="69" fillId="46" borderId="14" xfId="84" applyFont="1" applyFill="1" applyBorder="1" applyAlignment="1">
      <alignment horizontal="center" vertical="center"/>
    </xf>
    <xf numFmtId="0" fontId="68" fillId="46" borderId="14" xfId="62" applyFont="1" applyFill="1" applyBorder="1" applyAlignment="1" applyProtection="1"/>
    <xf numFmtId="0" fontId="99" fillId="0" borderId="0" xfId="73" applyNumberFormat="1" applyFont="1" applyFill="1" applyAlignment="1">
      <alignment horizontal="left"/>
    </xf>
    <xf numFmtId="0" fontId="74" fillId="24" borderId="0" xfId="0" applyFont="1" applyFill="1" applyBorder="1" applyAlignment="1">
      <alignment vertical="center"/>
    </xf>
    <xf numFmtId="183" fontId="65" fillId="24" borderId="0" xfId="84" applyNumberFormat="1" applyFont="1" applyFill="1" applyBorder="1" applyAlignment="1">
      <alignment vertical="center"/>
    </xf>
    <xf numFmtId="177" fontId="65" fillId="24" borderId="0" xfId="84" applyNumberFormat="1" applyFont="1" applyFill="1" applyBorder="1" applyAlignment="1">
      <alignment vertical="center"/>
    </xf>
    <xf numFmtId="183" fontId="74" fillId="24" borderId="0" xfId="84" applyNumberFormat="1" applyFont="1" applyFill="1" applyBorder="1" applyAlignment="1">
      <alignment vertical="center"/>
    </xf>
    <xf numFmtId="183" fontId="74" fillId="24" borderId="0" xfId="84" applyNumberFormat="1" applyFont="1" applyFill="1" applyBorder="1" applyAlignment="1">
      <alignment horizontal="right" vertical="center"/>
    </xf>
    <xf numFmtId="0" fontId="59" fillId="46" borderId="0" xfId="0" applyFont="1" applyFill="1" applyBorder="1" applyAlignment="1">
      <alignment horizontal="left" vertical="center"/>
    </xf>
    <xf numFmtId="0" fontId="65" fillId="46" borderId="0" xfId="0" applyFont="1" applyFill="1" applyBorder="1" applyAlignment="1">
      <alignment vertical="center"/>
    </xf>
    <xf numFmtId="0" fontId="74" fillId="46" borderId="0" xfId="0" applyFont="1" applyFill="1" applyBorder="1" applyAlignment="1">
      <alignment horizontal="center" vertical="center"/>
    </xf>
    <xf numFmtId="0" fontId="74" fillId="46" borderId="0" xfId="0" applyFont="1" applyFill="1" applyBorder="1" applyAlignment="1">
      <alignment vertical="center"/>
    </xf>
    <xf numFmtId="0" fontId="79" fillId="0" borderId="0" xfId="84" applyFont="1" applyFill="1" applyBorder="1" applyAlignment="1">
      <alignment horizontal="left" vertical="center" wrapText="1"/>
    </xf>
    <xf numFmtId="0" fontId="78" fillId="0" borderId="0" xfId="0" applyFont="1" applyBorder="1" applyAlignment="1">
      <alignment horizontal="left" vertical="top" wrapText="1"/>
    </xf>
    <xf numFmtId="0" fontId="144" fillId="51" borderId="42" xfId="333" applyFont="1" applyBorder="1" applyAlignment="1" applyProtection="1">
      <alignment vertical="center"/>
    </xf>
    <xf numFmtId="0" fontId="144" fillId="51" borderId="49" xfId="333" applyFont="1" applyBorder="1" applyAlignment="1" applyProtection="1">
      <alignment vertical="center" wrapText="1"/>
    </xf>
    <xf numFmtId="183" fontId="144" fillId="51" borderId="49" xfId="333" applyNumberFormat="1" applyFont="1" applyBorder="1" applyAlignment="1">
      <alignment vertical="center"/>
    </xf>
    <xf numFmtId="183" fontId="144" fillId="51" borderId="49" xfId="333" applyNumberFormat="1" applyFont="1" applyBorder="1" applyAlignment="1">
      <alignment horizontal="center" vertical="center"/>
    </xf>
    <xf numFmtId="177" fontId="144" fillId="51" borderId="49" xfId="333" applyNumberFormat="1" applyFont="1" applyBorder="1" applyAlignment="1">
      <alignment horizontal="center" vertical="center"/>
    </xf>
    <xf numFmtId="1" fontId="145" fillId="51" borderId="41" xfId="333" applyNumberFormat="1" applyFont="1" applyBorder="1" applyAlignment="1">
      <alignment horizontal="center" vertical="center"/>
    </xf>
    <xf numFmtId="1" fontId="135" fillId="52" borderId="19" xfId="334" applyNumberFormat="1" applyFont="1" applyBorder="1" applyAlignment="1">
      <alignment horizontal="center" vertical="center" wrapText="1"/>
    </xf>
    <xf numFmtId="0" fontId="135" fillId="51" borderId="42" xfId="333" applyFont="1" applyBorder="1" applyAlignment="1" applyProtection="1">
      <alignment vertical="center"/>
    </xf>
    <xf numFmtId="177" fontId="144" fillId="51" borderId="15" xfId="333" applyNumberFormat="1" applyFont="1" applyBorder="1" applyAlignment="1">
      <alignment horizontal="center" vertical="center"/>
    </xf>
    <xf numFmtId="1" fontId="145" fillId="51" borderId="16" xfId="333" applyNumberFormat="1" applyFont="1" applyBorder="1" applyAlignment="1">
      <alignment horizontal="center" vertical="center"/>
    </xf>
    <xf numFmtId="0" fontId="65" fillId="0" borderId="0" xfId="84" applyFont="1" applyFill="1" applyBorder="1" applyAlignment="1">
      <alignment vertical="center" textRotation="90"/>
    </xf>
    <xf numFmtId="0" fontId="59" fillId="53" borderId="40" xfId="0" applyFont="1" applyFill="1" applyBorder="1"/>
    <xf numFmtId="0" fontId="59" fillId="53" borderId="40" xfId="0" applyFont="1" applyFill="1" applyBorder="1" applyAlignment="1">
      <alignment vertical="center"/>
    </xf>
    <xf numFmtId="183" fontId="59" fillId="53" borderId="40" xfId="84" applyNumberFormat="1" applyFont="1" applyFill="1" applyBorder="1" applyAlignment="1">
      <alignment horizontal="center" vertical="center"/>
    </xf>
    <xf numFmtId="183" fontId="70" fillId="53" borderId="40" xfId="84" applyNumberFormat="1" applyFont="1" applyFill="1" applyBorder="1" applyAlignment="1">
      <alignment horizontal="center" vertical="center"/>
    </xf>
    <xf numFmtId="9" fontId="70" fillId="53" borderId="40" xfId="192" applyFont="1" applyFill="1" applyBorder="1" applyAlignment="1">
      <alignment horizontal="center" vertical="center"/>
    </xf>
    <xf numFmtId="1" fontId="59" fillId="0" borderId="40" xfId="84" applyNumberFormat="1" applyFont="1" applyFill="1" applyBorder="1" applyAlignment="1">
      <alignment horizontal="center" vertical="center"/>
    </xf>
    <xf numFmtId="0" fontId="70" fillId="0" borderId="40" xfId="0" applyFont="1" applyBorder="1"/>
    <xf numFmtId="0" fontId="70" fillId="0" borderId="40" xfId="0" applyFont="1" applyFill="1" applyBorder="1" applyAlignment="1">
      <alignment vertical="center"/>
    </xf>
    <xf numFmtId="183" fontId="59" fillId="0" borderId="40" xfId="84" applyNumberFormat="1" applyFont="1" applyFill="1" applyBorder="1" applyAlignment="1">
      <alignment horizontal="center" vertical="center"/>
    </xf>
    <xf numFmtId="183" fontId="70" fillId="0" borderId="40" xfId="84" applyNumberFormat="1" applyFont="1" applyFill="1" applyBorder="1" applyAlignment="1">
      <alignment horizontal="center" vertical="center"/>
    </xf>
    <xf numFmtId="9" fontId="70" fillId="0" borderId="40" xfId="192" applyFont="1" applyFill="1" applyBorder="1" applyAlignment="1">
      <alignment horizontal="center" vertical="center"/>
    </xf>
    <xf numFmtId="1" fontId="59" fillId="0" borderId="16" xfId="84" applyNumberFormat="1" applyFont="1" applyFill="1" applyBorder="1" applyAlignment="1">
      <alignment horizontal="center" vertical="center"/>
    </xf>
    <xf numFmtId="0" fontId="70" fillId="53" borderId="40" xfId="0" applyFont="1" applyFill="1" applyBorder="1" applyAlignment="1">
      <alignment vertical="center"/>
    </xf>
    <xf numFmtId="0" fontId="59" fillId="53" borderId="40" xfId="0" applyFont="1" applyFill="1" applyBorder="1" applyAlignment="1">
      <alignment horizontal="center"/>
    </xf>
    <xf numFmtId="0" fontId="70" fillId="53" borderId="40" xfId="0" applyFont="1" applyFill="1" applyBorder="1"/>
    <xf numFmtId="183" fontId="59" fillId="24" borderId="40" xfId="84" applyNumberFormat="1" applyFont="1" applyFill="1" applyBorder="1" applyAlignment="1">
      <alignment horizontal="center" vertical="center"/>
    </xf>
    <xf numFmtId="0" fontId="80" fillId="0" borderId="40" xfId="0" applyFont="1" applyBorder="1"/>
    <xf numFmtId="0" fontId="146" fillId="0" borderId="0" xfId="84" applyFont="1" applyFill="1" applyBorder="1" applyAlignment="1">
      <alignment vertical="center" textRotation="90"/>
    </xf>
    <xf numFmtId="9" fontId="147" fillId="53" borderId="40" xfId="192" applyFont="1" applyFill="1" applyBorder="1" applyAlignment="1">
      <alignment horizontal="center" vertical="center"/>
    </xf>
    <xf numFmtId="1" fontId="148" fillId="0" borderId="16" xfId="84" applyNumberFormat="1" applyFont="1" applyFill="1" applyBorder="1" applyAlignment="1">
      <alignment horizontal="center" vertical="center"/>
    </xf>
    <xf numFmtId="0" fontId="149" fillId="0" borderId="0" xfId="0" applyFont="1"/>
    <xf numFmtId="0" fontId="80" fillId="53" borderId="40" xfId="0" applyFont="1" applyFill="1" applyBorder="1" applyAlignment="1">
      <alignment vertical="center"/>
    </xf>
    <xf numFmtId="0" fontId="80" fillId="53" borderId="40" xfId="0" applyFont="1" applyFill="1" applyBorder="1"/>
    <xf numFmtId="183" fontId="120" fillId="53" borderId="40" xfId="84" applyNumberFormat="1" applyFont="1" applyFill="1" applyBorder="1" applyAlignment="1">
      <alignment horizontal="center" vertical="center"/>
    </xf>
    <xf numFmtId="183" fontId="80" fillId="53" borderId="40" xfId="84" applyNumberFormat="1" applyFont="1" applyFill="1" applyBorder="1" applyAlignment="1">
      <alignment horizontal="center" vertical="center"/>
    </xf>
    <xf numFmtId="9" fontId="80" fillId="53" borderId="40" xfId="192" applyFont="1" applyFill="1" applyBorder="1" applyAlignment="1">
      <alignment horizontal="center" vertical="center"/>
    </xf>
    <xf numFmtId="0" fontId="134" fillId="0" borderId="0" xfId="84" applyFont="1" applyFill="1" applyBorder="1" applyAlignment="1">
      <alignment vertical="center" textRotation="90"/>
    </xf>
    <xf numFmtId="0" fontId="120" fillId="53" borderId="40" xfId="0" applyFont="1" applyFill="1" applyBorder="1" applyAlignment="1">
      <alignment vertical="center"/>
    </xf>
    <xf numFmtId="1" fontId="120" fillId="0" borderId="40" xfId="84" applyNumberFormat="1" applyFont="1" applyFill="1" applyBorder="1" applyAlignment="1">
      <alignment horizontal="center" vertical="center"/>
    </xf>
    <xf numFmtId="9" fontId="147" fillId="0" borderId="40" xfId="192" applyFont="1" applyFill="1" applyBorder="1" applyAlignment="1">
      <alignment horizontal="center" vertical="center"/>
    </xf>
    <xf numFmtId="1" fontId="59" fillId="24" borderId="16" xfId="84" applyNumberFormat="1" applyFont="1" applyFill="1" applyBorder="1" applyAlignment="1">
      <alignment horizontal="center" vertical="center"/>
    </xf>
    <xf numFmtId="0" fontId="80" fillId="0" borderId="0" xfId="0" applyFont="1" applyBorder="1"/>
    <xf numFmtId="0" fontId="77" fillId="0" borderId="0" xfId="84" applyFont="1" applyFill="1" applyBorder="1" applyAlignment="1">
      <alignment horizontal="center" vertical="top"/>
    </xf>
    <xf numFmtId="0" fontId="120" fillId="53" borderId="40" xfId="0" applyFont="1" applyFill="1" applyBorder="1"/>
    <xf numFmtId="0" fontId="80" fillId="0" borderId="40" xfId="0" applyFont="1" applyFill="1" applyBorder="1"/>
    <xf numFmtId="0" fontId="70" fillId="24" borderId="40" xfId="84" applyFont="1" applyFill="1" applyBorder="1" applyAlignment="1">
      <alignment vertical="center"/>
    </xf>
    <xf numFmtId="0" fontId="70" fillId="0" borderId="40" xfId="84" applyFont="1" applyFill="1" applyBorder="1" applyAlignment="1">
      <alignment vertical="center"/>
    </xf>
    <xf numFmtId="9" fontId="70" fillId="0" borderId="47" xfId="192" applyFont="1" applyFill="1" applyBorder="1" applyAlignment="1">
      <alignment horizontal="center" vertical="center"/>
    </xf>
    <xf numFmtId="0" fontId="70" fillId="0" borderId="47" xfId="0" applyFont="1" applyFill="1" applyBorder="1" applyAlignment="1">
      <alignment vertical="center"/>
    </xf>
    <xf numFmtId="183" fontId="59" fillId="24" borderId="47" xfId="84" applyNumberFormat="1" applyFont="1" applyFill="1" applyBorder="1" applyAlignment="1">
      <alignment horizontal="center" vertical="center"/>
    </xf>
    <xf numFmtId="0" fontId="70" fillId="24" borderId="40" xfId="0" applyFont="1" applyFill="1" applyBorder="1" applyAlignment="1">
      <alignment vertical="center"/>
    </xf>
    <xf numFmtId="0" fontId="80" fillId="0" borderId="40" xfId="0" quotePrefix="1" applyFont="1" applyBorder="1"/>
    <xf numFmtId="0" fontId="77" fillId="0" borderId="0" xfId="0" applyFont="1" applyFill="1" applyBorder="1"/>
    <xf numFmtId="0" fontId="70" fillId="27" borderId="49" xfId="78" applyFont="1" applyFill="1" applyBorder="1" applyAlignment="1" applyProtection="1">
      <alignment vertical="center" wrapText="1"/>
    </xf>
    <xf numFmtId="183" fontId="59" fillId="27" borderId="49" xfId="41" applyNumberFormat="1" applyFont="1" applyFill="1" applyBorder="1" applyAlignment="1">
      <alignment horizontal="center" vertical="center"/>
    </xf>
    <xf numFmtId="183" fontId="70" fillId="27" borderId="49" xfId="84" applyNumberFormat="1" applyFont="1" applyFill="1" applyBorder="1" applyAlignment="1">
      <alignment horizontal="center" vertical="center"/>
    </xf>
    <xf numFmtId="177" fontId="70" fillId="27" borderId="15" xfId="84" applyNumberFormat="1" applyFont="1" applyFill="1" applyBorder="1" applyAlignment="1">
      <alignment horizontal="center" vertical="center"/>
    </xf>
    <xf numFmtId="1" fontId="59" fillId="27" borderId="16" xfId="41" applyNumberFormat="1" applyFont="1" applyFill="1" applyBorder="1" applyAlignment="1">
      <alignment horizontal="center" vertical="center"/>
    </xf>
    <xf numFmtId="0" fontId="80" fillId="0" borderId="21" xfId="0" applyFont="1" applyBorder="1"/>
    <xf numFmtId="0" fontId="150" fillId="0" borderId="40" xfId="0" quotePrefix="1" applyFont="1" applyBorder="1"/>
    <xf numFmtId="0" fontId="80" fillId="0" borderId="40" xfId="0" quotePrefix="1" applyFont="1" applyBorder="1" applyAlignment="1">
      <alignment horizontal="center"/>
    </xf>
    <xf numFmtId="0" fontId="120" fillId="0" borderId="40" xfId="0" quotePrefix="1" applyFont="1" applyBorder="1" applyAlignment="1">
      <alignment horizontal="center"/>
    </xf>
    <xf numFmtId="0" fontId="65" fillId="53" borderId="44" xfId="0" applyFont="1" applyFill="1" applyBorder="1" applyAlignment="1">
      <alignment horizontal="left" vertical="center"/>
    </xf>
    <xf numFmtId="0" fontId="59" fillId="53" borderId="44" xfId="0" applyFont="1" applyFill="1" applyBorder="1" applyAlignment="1">
      <alignment vertical="center"/>
    </xf>
    <xf numFmtId="183" fontId="59" fillId="24" borderId="44" xfId="84" applyNumberFormat="1" applyFont="1" applyFill="1" applyBorder="1" applyAlignment="1">
      <alignment horizontal="center" vertical="center"/>
    </xf>
    <xf numFmtId="183" fontId="70" fillId="24" borderId="44" xfId="84" applyNumberFormat="1" applyFont="1" applyFill="1" applyBorder="1" applyAlignment="1">
      <alignment horizontal="center" vertical="center"/>
    </xf>
    <xf numFmtId="177" fontId="70" fillId="24" borderId="44" xfId="84" applyNumberFormat="1" applyFont="1" applyFill="1" applyBorder="1" applyAlignment="1">
      <alignment horizontal="center" vertical="center"/>
    </xf>
    <xf numFmtId="1" fontId="59" fillId="24" borderId="44" xfId="84" applyNumberFormat="1" applyFont="1" applyFill="1" applyBorder="1" applyAlignment="1">
      <alignment horizontal="center" vertical="center"/>
    </xf>
    <xf numFmtId="0" fontId="151" fillId="0" borderId="0" xfId="0" applyFont="1" applyFill="1" applyBorder="1"/>
    <xf numFmtId="0" fontId="59" fillId="0" borderId="0" xfId="0" applyFont="1" applyFill="1" applyBorder="1" applyAlignment="1">
      <alignment vertical="center"/>
    </xf>
    <xf numFmtId="183" fontId="59" fillId="0" borderId="0" xfId="84" applyNumberFormat="1" applyFont="1" applyFill="1" applyBorder="1" applyAlignment="1">
      <alignment horizontal="center" vertical="center"/>
    </xf>
    <xf numFmtId="183" fontId="70" fillId="0" borderId="0" xfId="84" applyNumberFormat="1" applyFont="1" applyFill="1" applyBorder="1" applyAlignment="1">
      <alignment horizontal="center" vertical="center"/>
    </xf>
    <xf numFmtId="177" fontId="70" fillId="0" borderId="0" xfId="84" applyNumberFormat="1" applyFont="1" applyFill="1" applyBorder="1" applyAlignment="1">
      <alignment horizontal="center" vertical="center"/>
    </xf>
    <xf numFmtId="1" fontId="59" fillId="0" borderId="0" xfId="84" applyNumberFormat="1" applyFont="1" applyFill="1" applyBorder="1" applyAlignment="1">
      <alignment horizontal="center" vertical="center"/>
    </xf>
    <xf numFmtId="0" fontId="70" fillId="0" borderId="0" xfId="84" applyFont="1" applyFill="1" applyBorder="1" applyAlignment="1">
      <alignment horizontal="left" vertical="center" wrapText="1"/>
    </xf>
    <xf numFmtId="183" fontId="70" fillId="0" borderId="0" xfId="84" applyNumberFormat="1" applyFont="1" applyFill="1" applyBorder="1" applyAlignment="1">
      <alignment horizontal="center" vertical="center" wrapText="1"/>
    </xf>
    <xf numFmtId="0" fontId="70" fillId="0" borderId="0" xfId="84" applyFont="1" applyFill="1" applyBorder="1" applyAlignment="1">
      <alignment horizontal="center" vertical="center" wrapText="1"/>
    </xf>
    <xf numFmtId="0" fontId="59" fillId="0" borderId="0" xfId="84" applyFont="1" applyFill="1" applyBorder="1" applyAlignment="1">
      <alignment horizontal="center" vertical="center" wrapText="1"/>
    </xf>
    <xf numFmtId="0" fontId="70" fillId="0" borderId="0" xfId="84" applyFont="1" applyFill="1" applyBorder="1" applyAlignment="1">
      <alignment vertical="top"/>
    </xf>
    <xf numFmtId="183" fontId="59" fillId="0" borderId="0" xfId="84" applyNumberFormat="1" applyFont="1" applyFill="1" applyBorder="1" applyAlignment="1">
      <alignment horizontal="center" vertical="top"/>
    </xf>
    <xf numFmtId="183" fontId="70" fillId="0" borderId="0" xfId="84" applyNumberFormat="1" applyFont="1" applyFill="1" applyBorder="1" applyAlignment="1">
      <alignment horizontal="center" vertical="top"/>
    </xf>
    <xf numFmtId="177" fontId="70" fillId="0" borderId="0" xfId="84" applyNumberFormat="1" applyFont="1" applyFill="1" applyBorder="1" applyAlignment="1">
      <alignment horizontal="center" vertical="top"/>
    </xf>
    <xf numFmtId="1" fontId="59" fillId="0" borderId="0" xfId="84" applyNumberFormat="1" applyFont="1" applyFill="1" applyBorder="1" applyAlignment="1">
      <alignment horizontal="center" vertical="top"/>
    </xf>
    <xf numFmtId="0" fontId="152" fillId="0" borderId="0" xfId="0" applyFont="1"/>
    <xf numFmtId="49" fontId="152" fillId="0" borderId="0" xfId="0" applyNumberFormat="1" applyFont="1"/>
    <xf numFmtId="183" fontId="59" fillId="0" borderId="0" xfId="84" applyNumberFormat="1" applyFont="1" applyFill="1" applyBorder="1" applyAlignment="1">
      <alignment horizontal="left" vertical="top"/>
    </xf>
    <xf numFmtId="0" fontId="80" fillId="0" borderId="0" xfId="0" applyFont="1" applyAlignment="1">
      <alignment horizontal="center"/>
    </xf>
    <xf numFmtId="0" fontId="120" fillId="0" borderId="0" xfId="0" applyFont="1" applyAlignment="1">
      <alignment horizontal="center"/>
    </xf>
    <xf numFmtId="0" fontId="70" fillId="0" borderId="17" xfId="84" applyFont="1" applyFill="1" applyBorder="1" applyAlignment="1">
      <alignment vertical="top"/>
    </xf>
    <xf numFmtId="0" fontId="70" fillId="0" borderId="0" xfId="84" applyFont="1" applyFill="1" applyAlignment="1">
      <alignment vertical="top" wrapText="1"/>
    </xf>
    <xf numFmtId="0" fontId="69" fillId="0" borderId="40" xfId="0" applyFont="1" applyFill="1" applyBorder="1" applyAlignment="1">
      <alignment horizontal="left" vertical="center"/>
    </xf>
    <xf numFmtId="0" fontId="71" fillId="0" borderId="40" xfId="0" applyFont="1" applyFill="1" applyBorder="1" applyAlignment="1">
      <alignment vertical="center"/>
    </xf>
    <xf numFmtId="0" fontId="72" fillId="0" borderId="40" xfId="0" applyFont="1" applyFill="1" applyBorder="1" applyAlignment="1">
      <alignment vertical="center"/>
    </xf>
    <xf numFmtId="0" fontId="72" fillId="0" borderId="40" xfId="84" applyFont="1" applyFill="1" applyBorder="1" applyAlignment="1">
      <alignment vertical="center"/>
    </xf>
    <xf numFmtId="182" fontId="73" fillId="0" borderId="40" xfId="84" applyNumberFormat="1" applyFont="1" applyFill="1" applyBorder="1" applyAlignment="1">
      <alignment vertical="center"/>
    </xf>
    <xf numFmtId="182" fontId="73" fillId="0" borderId="40" xfId="84" applyNumberFormat="1" applyFont="1" applyFill="1" applyBorder="1" applyAlignment="1">
      <alignment horizontal="right" vertical="center"/>
    </xf>
    <xf numFmtId="182" fontId="69" fillId="0" borderId="40" xfId="84" applyNumberFormat="1" applyFont="1" applyFill="1" applyBorder="1" applyAlignment="1">
      <alignment vertical="center"/>
    </xf>
    <xf numFmtId="2" fontId="109" fillId="0" borderId="0" xfId="192" applyNumberFormat="1" applyFont="1" applyFill="1" applyBorder="1" applyAlignment="1">
      <alignment vertical="center"/>
    </xf>
    <xf numFmtId="9" fontId="69" fillId="0" borderId="40" xfId="192" applyFont="1" applyFill="1" applyBorder="1" applyAlignment="1">
      <alignment vertical="center"/>
    </xf>
    <xf numFmtId="177" fontId="72" fillId="25" borderId="40" xfId="84" applyNumberFormat="1" applyFont="1" applyFill="1" applyBorder="1" applyAlignment="1">
      <alignment horizontal="right" vertical="center"/>
    </xf>
    <xf numFmtId="0" fontId="69" fillId="24" borderId="40" xfId="0" applyFont="1" applyFill="1" applyBorder="1" applyAlignment="1">
      <alignment horizontal="left" vertical="center"/>
    </xf>
    <xf numFmtId="0" fontId="71" fillId="24" borderId="40" xfId="0" applyFont="1" applyFill="1" applyBorder="1" applyAlignment="1">
      <alignment vertical="center"/>
    </xf>
    <xf numFmtId="0" fontId="72" fillId="24" borderId="40" xfId="0" applyFont="1" applyFill="1" applyBorder="1" applyAlignment="1">
      <alignment vertical="center"/>
    </xf>
    <xf numFmtId="0" fontId="72" fillId="24" borderId="40" xfId="84" applyFont="1" applyFill="1" applyBorder="1" applyAlignment="1">
      <alignment vertical="center"/>
    </xf>
    <xf numFmtId="177" fontId="72" fillId="24" borderId="40" xfId="84" applyNumberFormat="1" applyFont="1" applyFill="1" applyBorder="1" applyAlignment="1">
      <alignment horizontal="right" vertical="center"/>
    </xf>
    <xf numFmtId="182" fontId="73" fillId="24" borderId="40" xfId="84" applyNumberFormat="1" applyFont="1" applyFill="1" applyBorder="1" applyAlignment="1">
      <alignment vertical="center"/>
    </xf>
    <xf numFmtId="182" fontId="73" fillId="24" borderId="40" xfId="84" applyNumberFormat="1" applyFont="1" applyFill="1" applyBorder="1" applyAlignment="1">
      <alignment horizontal="right" vertical="center"/>
    </xf>
    <xf numFmtId="182" fontId="69" fillId="24" borderId="40" xfId="84" applyNumberFormat="1" applyFont="1" applyFill="1" applyBorder="1" applyAlignment="1">
      <alignment vertical="center"/>
    </xf>
    <xf numFmtId="9" fontId="69" fillId="24" borderId="40" xfId="192" applyFont="1" applyFill="1" applyBorder="1" applyAlignment="1">
      <alignment vertical="center"/>
    </xf>
    <xf numFmtId="0" fontId="69" fillId="0" borderId="42" xfId="0" applyFont="1" applyFill="1" applyBorder="1" applyAlignment="1">
      <alignment horizontal="left" vertical="center"/>
    </xf>
    <xf numFmtId="0" fontId="69" fillId="24" borderId="42" xfId="0" applyFont="1" applyFill="1" applyBorder="1" applyAlignment="1">
      <alignment horizontal="left" vertical="center"/>
    </xf>
    <xf numFmtId="0" fontId="69" fillId="24" borderId="41" xfId="0" applyFont="1" applyFill="1" applyBorder="1" applyAlignment="1">
      <alignment horizontal="left" vertical="center"/>
    </xf>
    <xf numFmtId="1" fontId="69" fillId="24" borderId="40" xfId="84" applyNumberFormat="1" applyFont="1" applyFill="1" applyBorder="1" applyAlignment="1">
      <alignment vertical="center"/>
    </xf>
    <xf numFmtId="1" fontId="74" fillId="26" borderId="40" xfId="84" applyNumberFormat="1" applyFont="1" applyFill="1" applyBorder="1" applyAlignment="1">
      <alignment vertical="center"/>
    </xf>
    <xf numFmtId="9" fontId="69" fillId="24" borderId="40" xfId="192" applyFont="1" applyFill="1" applyBorder="1" applyAlignment="1">
      <alignment horizontal="center" vertical="center"/>
    </xf>
    <xf numFmtId="0" fontId="73" fillId="28" borderId="42" xfId="78" applyFont="1" applyFill="1" applyBorder="1" applyAlignment="1" applyProtection="1">
      <alignment vertical="center"/>
    </xf>
    <xf numFmtId="0" fontId="76" fillId="28" borderId="49" xfId="78" applyFont="1" applyFill="1" applyBorder="1" applyAlignment="1" applyProtection="1">
      <alignment vertical="center"/>
    </xf>
    <xf numFmtId="0" fontId="76" fillId="28" borderId="49" xfId="78" applyFont="1" applyFill="1" applyBorder="1" applyAlignment="1" applyProtection="1">
      <alignment horizontal="center" vertical="center"/>
    </xf>
    <xf numFmtId="0" fontId="76" fillId="28" borderId="49" xfId="78" applyFont="1" applyFill="1" applyBorder="1" applyAlignment="1" applyProtection="1">
      <alignment vertical="center" wrapText="1"/>
    </xf>
    <xf numFmtId="0" fontId="76" fillId="28" borderId="49" xfId="84" applyFont="1" applyFill="1" applyBorder="1" applyAlignment="1">
      <alignment vertical="center"/>
    </xf>
    <xf numFmtId="182" fontId="67" fillId="28" borderId="49" xfId="84" applyNumberFormat="1" applyFont="1" applyFill="1" applyBorder="1" applyAlignment="1">
      <alignment vertical="center"/>
    </xf>
    <xf numFmtId="182" fontId="76" fillId="28" borderId="49" xfId="84" applyNumberFormat="1" applyFont="1" applyFill="1" applyBorder="1" applyAlignment="1">
      <alignment horizontal="right" vertical="center"/>
    </xf>
    <xf numFmtId="177" fontId="69" fillId="28" borderId="49" xfId="84" applyNumberFormat="1" applyFont="1" applyFill="1" applyBorder="1" applyAlignment="1">
      <alignment horizontal="right" vertical="center"/>
    </xf>
    <xf numFmtId="177" fontId="76" fillId="28" borderId="49" xfId="84" applyNumberFormat="1" applyFont="1" applyFill="1" applyBorder="1" applyAlignment="1">
      <alignment horizontal="right" vertical="center"/>
    </xf>
    <xf numFmtId="1" fontId="76" fillId="28" borderId="41" xfId="84" applyNumberFormat="1" applyFont="1" applyFill="1" applyBorder="1" applyAlignment="1">
      <alignment horizontal="right" vertical="center"/>
    </xf>
    <xf numFmtId="0" fontId="69" fillId="24" borderId="40" xfId="0" applyFont="1" applyFill="1" applyBorder="1" applyAlignment="1">
      <alignment vertical="center"/>
    </xf>
    <xf numFmtId="0" fontId="82" fillId="24" borderId="40" xfId="0" applyFont="1" applyFill="1" applyBorder="1" applyAlignment="1">
      <alignment vertical="center"/>
    </xf>
    <xf numFmtId="0" fontId="82" fillId="24" borderId="40" xfId="84" applyFont="1" applyFill="1" applyBorder="1" applyAlignment="1">
      <alignment vertical="center"/>
    </xf>
    <xf numFmtId="182" fontId="59" fillId="24" borderId="40" xfId="84" applyNumberFormat="1" applyFont="1" applyFill="1" applyBorder="1" applyAlignment="1">
      <alignment horizontal="right" vertical="center"/>
    </xf>
    <xf numFmtId="182" fontId="59" fillId="24" borderId="40" xfId="84" applyNumberFormat="1" applyFont="1" applyFill="1" applyBorder="1" applyAlignment="1">
      <alignment vertical="center"/>
    </xf>
    <xf numFmtId="182" fontId="74" fillId="24" borderId="40" xfId="84" applyNumberFormat="1" applyFont="1" applyFill="1" applyBorder="1" applyAlignment="1">
      <alignment vertical="center"/>
    </xf>
    <xf numFmtId="177" fontId="83" fillId="24" borderId="40" xfId="84" applyNumberFormat="1" applyFont="1" applyFill="1" applyBorder="1" applyAlignment="1">
      <alignment horizontal="right" vertical="center"/>
    </xf>
    <xf numFmtId="182" fontId="74" fillId="28" borderId="49" xfId="84" applyNumberFormat="1" applyFont="1" applyFill="1" applyBorder="1" applyAlignment="1">
      <alignment horizontal="right" vertical="center"/>
    </xf>
    <xf numFmtId="0" fontId="69" fillId="24" borderId="40" xfId="62" quotePrefix="1" applyFont="1" applyFill="1" applyBorder="1" applyAlignment="1" applyProtection="1">
      <alignment vertical="center"/>
    </xf>
    <xf numFmtId="177" fontId="70" fillId="24" borderId="40" xfId="84" applyNumberFormat="1" applyFont="1" applyFill="1" applyBorder="1" applyAlignment="1">
      <alignment horizontal="right" vertical="center"/>
    </xf>
    <xf numFmtId="1" fontId="70" fillId="24" borderId="41" xfId="84" applyNumberFormat="1" applyFont="1" applyFill="1" applyBorder="1" applyAlignment="1">
      <alignment vertical="center"/>
    </xf>
    <xf numFmtId="0" fontId="84" fillId="0" borderId="43" xfId="62" applyFont="1" applyFill="1" applyBorder="1" applyAlignment="1" applyProtection="1">
      <alignment vertical="center"/>
    </xf>
    <xf numFmtId="0" fontId="70" fillId="28" borderId="49" xfId="78" applyFont="1" applyFill="1" applyBorder="1" applyAlignment="1" applyProtection="1">
      <alignment vertical="center"/>
    </xf>
    <xf numFmtId="0" fontId="70" fillId="28" borderId="49" xfId="78" applyFont="1" applyFill="1" applyBorder="1" applyAlignment="1" applyProtection="1">
      <alignment horizontal="center" vertical="center"/>
    </xf>
    <xf numFmtId="0" fontId="70" fillId="28" borderId="49" xfId="78" applyFont="1" applyFill="1" applyBorder="1" applyAlignment="1" applyProtection="1">
      <alignment vertical="center" wrapText="1"/>
    </xf>
    <xf numFmtId="0" fontId="70" fillId="28" borderId="49" xfId="84" applyFont="1" applyFill="1" applyBorder="1" applyAlignment="1">
      <alignment vertical="center"/>
    </xf>
    <xf numFmtId="182" fontId="59" fillId="28" borderId="49" xfId="84" applyNumberFormat="1" applyFont="1" applyFill="1" applyBorder="1" applyAlignment="1">
      <alignment vertical="center"/>
    </xf>
    <xf numFmtId="182" fontId="70" fillId="28" borderId="49" xfId="84" applyNumberFormat="1" applyFont="1" applyFill="1" applyBorder="1" applyAlignment="1">
      <alignment horizontal="right" vertical="center"/>
    </xf>
    <xf numFmtId="177" fontId="70" fillId="28" borderId="49" xfId="84" applyNumberFormat="1" applyFont="1" applyFill="1" applyBorder="1" applyAlignment="1">
      <alignment horizontal="right" vertical="center"/>
    </xf>
    <xf numFmtId="1" fontId="70" fillId="28" borderId="41" xfId="84" applyNumberFormat="1" applyFont="1" applyFill="1" applyBorder="1" applyAlignment="1">
      <alignment horizontal="right" vertical="center"/>
    </xf>
    <xf numFmtId="0" fontId="69" fillId="24" borderId="40" xfId="62" quotePrefix="1" applyFont="1" applyFill="1" applyBorder="1" applyAlignment="1" applyProtection="1"/>
    <xf numFmtId="0" fontId="69" fillId="24" borderId="49" xfId="0" applyFont="1" applyFill="1" applyBorder="1" applyAlignment="1">
      <alignment horizontal="left" vertical="center"/>
    </xf>
    <xf numFmtId="182" fontId="65" fillId="24" borderId="40" xfId="84" applyNumberFormat="1" applyFont="1" applyFill="1" applyBorder="1" applyAlignment="1">
      <alignment vertical="center"/>
    </xf>
    <xf numFmtId="0" fontId="85" fillId="0" borderId="49" xfId="84" applyFont="1" applyFill="1" applyBorder="1" applyAlignment="1">
      <alignment vertical="center"/>
    </xf>
    <xf numFmtId="177" fontId="74" fillId="24" borderId="44" xfId="84" applyNumberFormat="1" applyFont="1" applyFill="1" applyBorder="1" applyAlignment="1">
      <alignment horizontal="right" vertical="center"/>
    </xf>
    <xf numFmtId="183" fontId="70" fillId="24" borderId="40" xfId="84" applyNumberFormat="1" applyFont="1" applyFill="1" applyBorder="1" applyAlignment="1">
      <alignment vertical="center"/>
    </xf>
    <xf numFmtId="0" fontId="69" fillId="54" borderId="44" xfId="84" applyFont="1" applyFill="1" applyBorder="1" applyAlignment="1">
      <alignment vertical="center"/>
    </xf>
    <xf numFmtId="182" fontId="76" fillId="54" borderId="44" xfId="0" applyNumberFormat="1" applyFont="1" applyFill="1" applyBorder="1" applyAlignment="1">
      <alignment vertical="center"/>
    </xf>
    <xf numFmtId="0" fontId="73" fillId="54" borderId="44" xfId="0" applyFont="1" applyFill="1" applyBorder="1" applyAlignment="1">
      <alignment horizontal="center" vertical="center" wrapText="1"/>
    </xf>
    <xf numFmtId="0" fontId="76" fillId="54" borderId="44" xfId="0" applyFont="1" applyFill="1" applyBorder="1" applyAlignment="1">
      <alignment vertical="center"/>
    </xf>
    <xf numFmtId="0" fontId="73" fillId="54" borderId="17" xfId="0" applyFont="1" applyFill="1" applyBorder="1" applyAlignment="1">
      <alignment horizontal="center" vertical="center" wrapText="1"/>
    </xf>
    <xf numFmtId="0" fontId="76" fillId="0" borderId="44" xfId="0" applyFont="1" applyFill="1" applyBorder="1" applyAlignment="1">
      <alignment vertical="center"/>
    </xf>
    <xf numFmtId="0" fontId="76" fillId="0" borderId="0" xfId="0" applyFont="1" applyFill="1" applyBorder="1" applyAlignment="1">
      <alignment vertical="center"/>
    </xf>
    <xf numFmtId="0" fontId="155" fillId="0" borderId="0" xfId="0" applyFont="1" applyFill="1" applyBorder="1" applyAlignment="1">
      <alignment vertical="center" wrapText="1" readingOrder="1"/>
    </xf>
    <xf numFmtId="182" fontId="157" fillId="24" borderId="40" xfId="84" applyNumberFormat="1" applyFont="1" applyFill="1" applyBorder="1" applyAlignment="1">
      <alignment vertical="center"/>
    </xf>
    <xf numFmtId="0" fontId="154" fillId="25" borderId="40" xfId="0" applyFont="1" applyFill="1" applyBorder="1" applyAlignment="1">
      <alignment vertical="center" wrapText="1" readingOrder="1"/>
    </xf>
    <xf numFmtId="0" fontId="154" fillId="25" borderId="40" xfId="0" applyFont="1" applyFill="1" applyBorder="1" applyAlignment="1">
      <alignment horizontal="left" vertical="center" wrapText="1" readingOrder="1"/>
    </xf>
    <xf numFmtId="182" fontId="65" fillId="25" borderId="40" xfId="84" applyNumberFormat="1" applyFont="1" applyFill="1" applyBorder="1" applyAlignment="1">
      <alignment horizontal="center" vertical="center"/>
    </xf>
    <xf numFmtId="182" fontId="74" fillId="25" borderId="40" xfId="0" applyNumberFormat="1" applyFont="1" applyFill="1" applyBorder="1" applyAlignment="1">
      <alignment vertical="center"/>
    </xf>
    <xf numFmtId="8" fontId="65" fillId="25" borderId="40" xfId="84" applyNumberFormat="1" applyFont="1" applyFill="1" applyBorder="1" applyAlignment="1">
      <alignment vertical="center"/>
    </xf>
    <xf numFmtId="9" fontId="73" fillId="25" borderId="40" xfId="84" applyNumberFormat="1" applyFont="1" applyFill="1" applyBorder="1" applyAlignment="1">
      <alignment horizontal="center" vertical="center"/>
    </xf>
    <xf numFmtId="182" fontId="65" fillId="25" borderId="40" xfId="84" applyNumberFormat="1" applyFont="1" applyFill="1" applyBorder="1" applyAlignment="1">
      <alignment vertical="center"/>
    </xf>
    <xf numFmtId="182" fontId="0" fillId="25" borderId="40" xfId="0" applyNumberFormat="1" applyFill="1" applyBorder="1"/>
    <xf numFmtId="0" fontId="78" fillId="25" borderId="40" xfId="0" applyFont="1" applyFill="1" applyBorder="1" applyAlignment="1">
      <alignment vertical="top" wrapText="1"/>
    </xf>
    <xf numFmtId="0" fontId="79" fillId="25" borderId="40" xfId="84" applyFont="1" applyFill="1" applyBorder="1" applyAlignment="1">
      <alignment vertical="center" wrapText="1"/>
    </xf>
    <xf numFmtId="0" fontId="69" fillId="25" borderId="40" xfId="0" applyFont="1" applyFill="1" applyBorder="1" applyAlignment="1">
      <alignment vertical="center" wrapText="1"/>
    </xf>
    <xf numFmtId="182" fontId="156" fillId="25" borderId="40" xfId="0" applyNumberFormat="1" applyFont="1" applyFill="1" applyBorder="1"/>
    <xf numFmtId="0" fontId="73" fillId="54" borderId="0" xfId="0" applyFont="1" applyFill="1" applyBorder="1" applyAlignment="1">
      <alignment horizontal="center" vertical="center" wrapText="1"/>
    </xf>
    <xf numFmtId="0" fontId="154" fillId="0" borderId="44" xfId="0" applyFont="1" applyFill="1" applyBorder="1" applyAlignment="1">
      <alignment vertical="center" wrapText="1" readingOrder="1"/>
    </xf>
    <xf numFmtId="0" fontId="154" fillId="0" borderId="44" xfId="0" applyFont="1" applyFill="1" applyBorder="1" applyAlignment="1">
      <alignment horizontal="left" vertical="center" wrapText="1" readingOrder="1"/>
    </xf>
    <xf numFmtId="0" fontId="69" fillId="0" borderId="44" xfId="0" applyFont="1" applyFill="1" applyBorder="1" applyAlignment="1">
      <alignment horizontal="left" vertical="center" wrapText="1"/>
    </xf>
    <xf numFmtId="182" fontId="65" fillId="0" borderId="44" xfId="84" applyNumberFormat="1" applyFont="1" applyFill="1" applyBorder="1" applyAlignment="1">
      <alignment horizontal="center" vertical="center"/>
    </xf>
    <xf numFmtId="182" fontId="156" fillId="0" borderId="44" xfId="0" applyNumberFormat="1" applyFont="1" applyFill="1" applyBorder="1"/>
    <xf numFmtId="8" fontId="65" fillId="0" borderId="44" xfId="84" applyNumberFormat="1" applyFont="1" applyFill="1" applyBorder="1" applyAlignment="1">
      <alignment vertical="center"/>
    </xf>
    <xf numFmtId="9" fontId="73" fillId="0" borderId="44" xfId="84" applyNumberFormat="1" applyFont="1" applyFill="1" applyBorder="1" applyAlignment="1">
      <alignment horizontal="center" vertical="center"/>
    </xf>
    <xf numFmtId="182" fontId="65" fillId="24" borderId="0" xfId="84" applyNumberFormat="1" applyFont="1" applyFill="1" applyBorder="1" applyAlignment="1">
      <alignment vertical="center"/>
    </xf>
    <xf numFmtId="182" fontId="74" fillId="24" borderId="0" xfId="84" applyNumberFormat="1" applyFont="1" applyFill="1" applyBorder="1" applyAlignment="1">
      <alignment vertical="center"/>
    </xf>
    <xf numFmtId="0" fontId="74" fillId="25" borderId="53" xfId="0" applyFont="1" applyFill="1" applyBorder="1" applyAlignment="1">
      <alignment horizontal="left" vertical="center"/>
    </xf>
    <xf numFmtId="0" fontId="65" fillId="25" borderId="5" xfId="0" applyFont="1" applyFill="1" applyBorder="1" applyAlignment="1">
      <alignment vertical="center"/>
    </xf>
    <xf numFmtId="0" fontId="74" fillId="25" borderId="5" xfId="0" applyFont="1" applyFill="1" applyBorder="1" applyAlignment="1">
      <alignment horizontal="center" vertical="center"/>
    </xf>
    <xf numFmtId="0" fontId="74" fillId="25" borderId="5" xfId="0" applyFont="1" applyFill="1" applyBorder="1" applyAlignment="1">
      <alignment vertical="center"/>
    </xf>
    <xf numFmtId="0" fontId="74" fillId="25" borderId="54" xfId="0" applyFont="1" applyFill="1" applyBorder="1" applyAlignment="1">
      <alignment vertical="center"/>
    </xf>
    <xf numFmtId="0" fontId="58" fillId="0" borderId="0" xfId="0" applyFont="1" applyAlignment="1">
      <alignment horizontal="left" vertical="center"/>
    </xf>
    <xf numFmtId="0" fontId="58" fillId="0" borderId="0" xfId="0" quotePrefix="1" applyFont="1" applyAlignment="1">
      <alignment horizontal="left" vertical="center"/>
    </xf>
    <xf numFmtId="1" fontId="70" fillId="26" borderId="16" xfId="84" applyNumberFormat="1" applyFont="1" applyFill="1" applyBorder="1" applyAlignment="1">
      <alignment vertical="center"/>
    </xf>
    <xf numFmtId="0" fontId="68" fillId="25" borderId="14" xfId="62" applyFont="1" applyFill="1" applyBorder="1" applyAlignment="1" applyProtection="1">
      <alignment vertical="center"/>
    </xf>
    <xf numFmtId="0" fontId="69" fillId="25" borderId="14" xfId="0" applyFont="1" applyFill="1" applyBorder="1" applyAlignment="1">
      <alignment vertical="center"/>
    </xf>
    <xf numFmtId="0" fontId="69" fillId="25" borderId="14" xfId="0" applyFont="1" applyFill="1" applyBorder="1" applyAlignment="1">
      <alignment horizontal="center" vertical="center"/>
    </xf>
    <xf numFmtId="0" fontId="69" fillId="25" borderId="14" xfId="84" applyFont="1" applyFill="1" applyBorder="1" applyAlignment="1">
      <alignment vertical="center"/>
    </xf>
    <xf numFmtId="0" fontId="69" fillId="25" borderId="40" xfId="84" applyFont="1" applyFill="1" applyBorder="1" applyAlignment="1">
      <alignment vertical="center"/>
    </xf>
    <xf numFmtId="183" fontId="59" fillId="25" borderId="14" xfId="84" applyNumberFormat="1" applyFont="1" applyFill="1" applyBorder="1" applyAlignment="1">
      <alignment vertical="center"/>
    </xf>
    <xf numFmtId="177" fontId="59" fillId="25" borderId="14" xfId="84" applyNumberFormat="1" applyFont="1" applyFill="1" applyBorder="1" applyAlignment="1">
      <alignment vertical="center"/>
    </xf>
    <xf numFmtId="183" fontId="70" fillId="25" borderId="14" xfId="84" applyNumberFormat="1" applyFont="1" applyFill="1" applyBorder="1" applyAlignment="1">
      <alignment horizontal="right" vertical="center"/>
    </xf>
    <xf numFmtId="9" fontId="69" fillId="25" borderId="14" xfId="192" applyFont="1" applyFill="1" applyBorder="1" applyAlignment="1">
      <alignment horizontal="center" vertical="center"/>
    </xf>
    <xf numFmtId="0" fontId="120" fillId="50" borderId="42" xfId="336" applyFont="1" applyBorder="1" applyAlignment="1" applyProtection="1">
      <alignment vertical="center"/>
    </xf>
    <xf numFmtId="0" fontId="120" fillId="50" borderId="49" xfId="336" applyFont="1" applyBorder="1" applyAlignment="1" applyProtection="1">
      <alignment vertical="center" wrapText="1"/>
    </xf>
    <xf numFmtId="183" fontId="120" fillId="50" borderId="49" xfId="336" applyNumberFormat="1" applyFont="1" applyBorder="1" applyAlignment="1">
      <alignment horizontal="center" vertical="center"/>
    </xf>
    <xf numFmtId="0" fontId="120" fillId="50" borderId="15" xfId="336" applyFont="1" applyBorder="1" applyAlignment="1">
      <alignment horizontal="center" vertical="center"/>
    </xf>
    <xf numFmtId="1" fontId="120" fillId="50" borderId="16" xfId="336" applyNumberFormat="1" applyFont="1" applyBorder="1" applyAlignment="1">
      <alignment horizontal="center" vertical="center"/>
    </xf>
    <xf numFmtId="0" fontId="59" fillId="50" borderId="42" xfId="336" applyFont="1" applyBorder="1" applyAlignment="1" applyProtection="1">
      <alignment vertical="center"/>
    </xf>
    <xf numFmtId="0" fontId="158" fillId="0" borderId="0" xfId="0" applyFont="1" applyAlignment="1" applyProtection="1">
      <protection locked="0"/>
    </xf>
    <xf numFmtId="49" fontId="158" fillId="0" borderId="0" xfId="0" applyNumberFormat="1" applyFont="1"/>
    <xf numFmtId="9" fontId="120" fillId="53" borderId="40" xfId="192" applyFont="1" applyFill="1" applyBorder="1" applyAlignment="1">
      <alignment horizontal="center" vertical="center"/>
    </xf>
    <xf numFmtId="0" fontId="96" fillId="28" borderId="7" xfId="78" applyFont="1" applyFill="1" applyBorder="1" applyAlignment="1" applyProtection="1">
      <alignment horizontal="center" vertical="center"/>
    </xf>
    <xf numFmtId="0" fontId="96" fillId="28" borderId="6" xfId="78" applyFont="1" applyFill="1" applyBorder="1" applyAlignment="1" applyProtection="1">
      <alignment horizontal="center" vertical="center"/>
    </xf>
    <xf numFmtId="0" fontId="96" fillId="28" borderId="49" xfId="78" applyFont="1" applyFill="1" applyBorder="1" applyAlignment="1" applyProtection="1">
      <alignment horizontal="center" vertical="center"/>
    </xf>
    <xf numFmtId="0" fontId="88" fillId="0" borderId="22" xfId="84" applyFont="1" applyFill="1" applyBorder="1" applyAlignment="1">
      <alignment horizontal="center" vertical="center"/>
    </xf>
    <xf numFmtId="0" fontId="88" fillId="0" borderId="18" xfId="84" applyFont="1" applyFill="1" applyBorder="1" applyAlignment="1">
      <alignment horizontal="center" vertical="center"/>
    </xf>
    <xf numFmtId="0" fontId="88" fillId="0" borderId="44" xfId="84" applyFont="1" applyFill="1" applyBorder="1" applyAlignment="1">
      <alignment horizontal="center" vertical="center"/>
    </xf>
    <xf numFmtId="0" fontId="88" fillId="0" borderId="25" xfId="84" applyFont="1" applyFill="1" applyBorder="1" applyAlignment="1">
      <alignment horizontal="center" vertical="center"/>
    </xf>
    <xf numFmtId="178" fontId="90" fillId="0" borderId="21" xfId="0" applyNumberFormat="1" applyFont="1" applyBorder="1" applyAlignment="1">
      <alignment horizontal="center" vertical="center"/>
    </xf>
    <xf numFmtId="178" fontId="90" fillId="0" borderId="15" xfId="0" applyNumberFormat="1" applyFont="1" applyBorder="1" applyAlignment="1">
      <alignment horizontal="center" vertical="center"/>
    </xf>
    <xf numFmtId="178" fontId="90" fillId="0" borderId="16" xfId="0" applyNumberFormat="1" applyFont="1" applyBorder="1" applyAlignment="1">
      <alignment horizontal="center" vertical="center"/>
    </xf>
    <xf numFmtId="0" fontId="91" fillId="35" borderId="7" xfId="0" applyFont="1" applyFill="1" applyBorder="1" applyAlignment="1">
      <alignment horizontal="center" vertical="center"/>
    </xf>
    <xf numFmtId="0" fontId="91" fillId="35" borderId="6" xfId="0" applyFont="1" applyFill="1" applyBorder="1" applyAlignment="1">
      <alignment horizontal="center" vertical="center"/>
    </xf>
    <xf numFmtId="0" fontId="91" fillId="35" borderId="49" xfId="0" applyFont="1" applyFill="1" applyBorder="1" applyAlignment="1">
      <alignment horizontal="center" vertical="center"/>
    </xf>
    <xf numFmtId="0" fontId="91" fillId="35" borderId="20" xfId="0" applyFont="1" applyFill="1" applyBorder="1" applyAlignment="1">
      <alignment horizontal="center" vertical="center"/>
    </xf>
    <xf numFmtId="0" fontId="62" fillId="0" borderId="0" xfId="84" applyFont="1" applyFill="1" applyBorder="1" applyAlignment="1">
      <alignment horizontal="left" vertical="center" wrapText="1"/>
    </xf>
    <xf numFmtId="0" fontId="62" fillId="0" borderId="0" xfId="0" applyFont="1" applyBorder="1" applyAlignment="1">
      <alignment horizontal="left" vertical="top" wrapText="1"/>
    </xf>
    <xf numFmtId="0" fontId="69" fillId="0" borderId="7" xfId="0" applyFont="1" applyFill="1" applyBorder="1" applyAlignment="1">
      <alignment horizontal="left" vertical="center"/>
    </xf>
    <xf numFmtId="0" fontId="69" fillId="0" borderId="6" xfId="0" applyFont="1" applyFill="1" applyBorder="1" applyAlignment="1">
      <alignment horizontal="left" vertical="center"/>
    </xf>
    <xf numFmtId="0" fontId="69" fillId="0" borderId="20" xfId="0" applyFont="1" applyFill="1" applyBorder="1" applyAlignment="1">
      <alignment horizontal="left" vertical="center"/>
    </xf>
    <xf numFmtId="0" fontId="69" fillId="46" borderId="7" xfId="0" applyFont="1" applyFill="1" applyBorder="1" applyAlignment="1">
      <alignment horizontal="left" vertical="center"/>
    </xf>
    <xf numFmtId="0" fontId="69" fillId="46" borderId="6" xfId="0" applyFont="1" applyFill="1" applyBorder="1" applyAlignment="1">
      <alignment horizontal="left" vertical="center"/>
    </xf>
    <xf numFmtId="0" fontId="69" fillId="46" borderId="20" xfId="0" applyFont="1" applyFill="1" applyBorder="1" applyAlignment="1">
      <alignment horizontal="left" vertical="center"/>
    </xf>
    <xf numFmtId="0" fontId="69" fillId="24" borderId="42" xfId="0" applyFont="1" applyFill="1" applyBorder="1" applyAlignment="1">
      <alignment horizontal="left" vertical="center"/>
    </xf>
    <xf numFmtId="0" fontId="69" fillId="24" borderId="41" xfId="0" applyFont="1" applyFill="1" applyBorder="1" applyAlignment="1">
      <alignment horizontal="left" vertical="center"/>
    </xf>
    <xf numFmtId="0" fontId="69" fillId="24" borderId="49" xfId="0" applyFont="1" applyFill="1" applyBorder="1" applyAlignment="1">
      <alignment horizontal="left" vertical="center"/>
    </xf>
    <xf numFmtId="0" fontId="73" fillId="54" borderId="42" xfId="0" applyFont="1" applyFill="1" applyBorder="1" applyAlignment="1">
      <alignment horizontal="center" vertical="center" wrapText="1"/>
    </xf>
    <xf numFmtId="0" fontId="73" fillId="54" borderId="49" xfId="0" applyFont="1" applyFill="1" applyBorder="1" applyAlignment="1">
      <alignment horizontal="center" vertical="center" wrapText="1"/>
    </xf>
    <xf numFmtId="182" fontId="73" fillId="54" borderId="49" xfId="0" applyNumberFormat="1" applyFont="1" applyFill="1" applyBorder="1" applyAlignment="1">
      <alignment horizontal="center" vertical="center" wrapText="1"/>
    </xf>
    <xf numFmtId="0" fontId="73" fillId="31" borderId="42" xfId="0" applyFont="1" applyFill="1" applyBorder="1" applyAlignment="1">
      <alignment horizontal="left" vertical="center"/>
    </xf>
    <xf numFmtId="0" fontId="73" fillId="31" borderId="49" xfId="0" applyFont="1" applyFill="1" applyBorder="1" applyAlignment="1">
      <alignment horizontal="left" vertical="center"/>
    </xf>
    <xf numFmtId="0" fontId="73" fillId="31" borderId="41" xfId="0" applyFont="1" applyFill="1" applyBorder="1" applyAlignment="1">
      <alignment horizontal="left" vertical="center"/>
    </xf>
    <xf numFmtId="0" fontId="70" fillId="0" borderId="44" xfId="0" applyFont="1" applyFill="1" applyBorder="1" applyAlignment="1">
      <alignment horizontal="center" vertical="center"/>
    </xf>
    <xf numFmtId="0" fontId="70" fillId="0" borderId="45" xfId="0" applyFont="1" applyFill="1" applyBorder="1" applyAlignment="1">
      <alignment horizontal="center" vertical="center"/>
    </xf>
    <xf numFmtId="0" fontId="68" fillId="0" borderId="15" xfId="62" applyFont="1" applyBorder="1" applyAlignment="1" applyProtection="1">
      <alignment horizontal="center" vertical="top" readingOrder="1"/>
    </xf>
    <xf numFmtId="0" fontId="68" fillId="0" borderId="16" xfId="62" applyFont="1" applyBorder="1" applyAlignment="1" applyProtection="1">
      <alignment horizontal="center" vertical="top" readingOrder="1"/>
    </xf>
    <xf numFmtId="0" fontId="74" fillId="0" borderId="42" xfId="0" applyFont="1" applyBorder="1" applyAlignment="1">
      <alignment horizontal="left" vertical="center" wrapText="1"/>
    </xf>
    <xf numFmtId="0" fontId="74" fillId="0" borderId="49" xfId="0" applyFont="1" applyBorder="1" applyAlignment="1">
      <alignment horizontal="left" vertical="center" wrapText="1"/>
    </xf>
    <xf numFmtId="0" fontId="74" fillId="0" borderId="41" xfId="0" applyFont="1" applyBorder="1" applyAlignment="1">
      <alignment horizontal="left" vertical="center" wrapText="1"/>
    </xf>
    <xf numFmtId="0" fontId="69" fillId="0" borderId="42" xfId="0" applyFont="1" applyFill="1" applyBorder="1" applyAlignment="1">
      <alignment horizontal="left" vertical="center"/>
    </xf>
    <xf numFmtId="0" fontId="69" fillId="0" borderId="41" xfId="0" applyFont="1" applyFill="1" applyBorder="1" applyAlignment="1">
      <alignment horizontal="left" vertical="center"/>
    </xf>
    <xf numFmtId="0" fontId="88" fillId="24" borderId="43" xfId="84" applyFont="1" applyFill="1" applyBorder="1" applyAlignment="1">
      <alignment horizontal="center" vertical="top"/>
    </xf>
    <xf numFmtId="0" fontId="88" fillId="24" borderId="44" xfId="84" applyFont="1" applyFill="1" applyBorder="1" applyAlignment="1">
      <alignment horizontal="center" vertical="top"/>
    </xf>
    <xf numFmtId="0" fontId="88" fillId="24" borderId="45" xfId="84" applyFont="1" applyFill="1" applyBorder="1" applyAlignment="1">
      <alignment horizontal="center" vertical="top"/>
    </xf>
    <xf numFmtId="178" fontId="90" fillId="24" borderId="21" xfId="0" applyNumberFormat="1" applyFont="1" applyFill="1" applyBorder="1" applyAlignment="1">
      <alignment horizontal="center" vertical="center"/>
    </xf>
    <xf numFmtId="178" fontId="90" fillId="24" borderId="15" xfId="0" applyNumberFormat="1" applyFont="1" applyFill="1" applyBorder="1" applyAlignment="1">
      <alignment horizontal="center" vertical="center"/>
    </xf>
    <xf numFmtId="178" fontId="90" fillId="24" borderId="16" xfId="0" applyNumberFormat="1" applyFont="1" applyFill="1" applyBorder="1" applyAlignment="1">
      <alignment horizontal="center" vertical="center"/>
    </xf>
    <xf numFmtId="0" fontId="91" fillId="35" borderId="42" xfId="0" applyFont="1" applyFill="1" applyBorder="1" applyAlignment="1">
      <alignment horizontal="center" vertical="center"/>
    </xf>
    <xf numFmtId="0" fontId="91" fillId="35" borderId="41" xfId="0" applyFont="1" applyFill="1" applyBorder="1" applyAlignment="1">
      <alignment horizontal="center" vertical="center"/>
    </xf>
    <xf numFmtId="0" fontId="67" fillId="0" borderId="35" xfId="0" applyFont="1" applyFill="1" applyBorder="1" applyAlignment="1">
      <alignment horizontal="left" vertical="center"/>
    </xf>
    <xf numFmtId="0" fontId="67" fillId="0" borderId="36" xfId="0" applyFont="1" applyFill="1" applyBorder="1" applyAlignment="1">
      <alignment horizontal="left" vertical="center"/>
    </xf>
    <xf numFmtId="0" fontId="67" fillId="0" borderId="37" xfId="0" applyFont="1" applyFill="1" applyBorder="1" applyAlignment="1">
      <alignment horizontal="left" vertical="center"/>
    </xf>
    <xf numFmtId="0" fontId="69" fillId="25" borderId="40" xfId="0" applyFont="1" applyFill="1" applyBorder="1" applyAlignment="1">
      <alignment horizontal="left" vertical="center" wrapText="1"/>
    </xf>
    <xf numFmtId="0" fontId="69" fillId="25" borderId="42" xfId="0" applyFont="1" applyFill="1" applyBorder="1" applyAlignment="1">
      <alignment horizontal="left" vertical="center" wrapText="1"/>
    </xf>
    <xf numFmtId="0" fontId="69" fillId="25" borderId="49" xfId="0" applyFont="1" applyFill="1" applyBorder="1" applyAlignment="1">
      <alignment horizontal="left" vertical="center" wrapText="1"/>
    </xf>
    <xf numFmtId="0" fontId="69" fillId="25" borderId="41" xfId="0" applyFont="1" applyFill="1" applyBorder="1" applyAlignment="1">
      <alignment horizontal="left" vertical="center" wrapText="1"/>
    </xf>
    <xf numFmtId="0" fontId="73" fillId="48" borderId="42" xfId="0" applyFont="1" applyFill="1" applyBorder="1" applyAlignment="1">
      <alignment horizontal="left" vertical="center"/>
    </xf>
    <xf numFmtId="0" fontId="73" fillId="48" borderId="49" xfId="0" applyFont="1" applyFill="1" applyBorder="1" applyAlignment="1">
      <alignment horizontal="left" vertical="center"/>
    </xf>
    <xf numFmtId="0" fontId="73" fillId="48" borderId="41" xfId="0" applyFont="1" applyFill="1" applyBorder="1" applyAlignment="1">
      <alignment horizontal="left" vertical="center"/>
    </xf>
    <xf numFmtId="0" fontId="155" fillId="54" borderId="42" xfId="0" applyFont="1" applyFill="1" applyBorder="1" applyAlignment="1">
      <alignment horizontal="left" vertical="center" wrapText="1" readingOrder="1"/>
    </xf>
    <xf numFmtId="0" fontId="155" fillId="54" borderId="49" xfId="0" applyFont="1" applyFill="1" applyBorder="1" applyAlignment="1">
      <alignment horizontal="left" vertical="center" wrapText="1" readingOrder="1"/>
    </xf>
    <xf numFmtId="0" fontId="155" fillId="54" borderId="41" xfId="0" applyFont="1" applyFill="1" applyBorder="1" applyAlignment="1">
      <alignment horizontal="left" vertical="center" wrapText="1" readingOrder="1"/>
    </xf>
    <xf numFmtId="0" fontId="69" fillId="25" borderId="21" xfId="0" applyFont="1" applyFill="1" applyBorder="1" applyAlignment="1">
      <alignment horizontal="left" vertical="center" wrapText="1"/>
    </xf>
    <xf numFmtId="0" fontId="69" fillId="25" borderId="15" xfId="0" applyFont="1" applyFill="1" applyBorder="1" applyAlignment="1">
      <alignment horizontal="left" vertical="center" wrapText="1"/>
    </xf>
    <xf numFmtId="0" fontId="69" fillId="25" borderId="16" xfId="0" applyFont="1" applyFill="1" applyBorder="1" applyAlignment="1">
      <alignment horizontal="left" vertical="center" wrapText="1"/>
    </xf>
    <xf numFmtId="0" fontId="117" fillId="0" borderId="44" xfId="0" applyNumberFormat="1" applyFont="1" applyBorder="1" applyAlignment="1">
      <alignment horizontal="left" vertical="center" wrapText="1"/>
    </xf>
    <xf numFmtId="0" fontId="117" fillId="0" borderId="45" xfId="0" applyNumberFormat="1" applyFont="1" applyBorder="1" applyAlignment="1">
      <alignment horizontal="left" vertical="center" wrapText="1"/>
    </xf>
    <xf numFmtId="0" fontId="118" fillId="0" borderId="15" xfId="0" applyFont="1" applyBorder="1" applyAlignment="1">
      <alignment horizontal="left" vertical="center"/>
    </xf>
    <xf numFmtId="0" fontId="118" fillId="0" borderId="16" xfId="0" applyFont="1" applyBorder="1" applyAlignment="1">
      <alignment horizontal="left" vertical="center"/>
    </xf>
    <xf numFmtId="0" fontId="122" fillId="0" borderId="0" xfId="0" applyFont="1" applyAlignment="1">
      <alignment horizontal="center"/>
    </xf>
    <xf numFmtId="181" fontId="120" fillId="0" borderId="0" xfId="0" applyNumberFormat="1" applyFont="1" applyAlignment="1">
      <alignment horizontal="center"/>
    </xf>
    <xf numFmtId="0" fontId="143" fillId="0" borderId="43" xfId="84" applyFont="1" applyFill="1" applyBorder="1" applyAlignment="1">
      <alignment horizontal="center" vertical="center"/>
    </xf>
    <xf numFmtId="0" fontId="143" fillId="0" borderId="44" xfId="84" applyFont="1" applyFill="1" applyBorder="1" applyAlignment="1">
      <alignment horizontal="center" vertical="center"/>
    </xf>
    <xf numFmtId="0" fontId="143" fillId="0" borderId="45" xfId="84" applyFont="1" applyFill="1" applyBorder="1" applyAlignment="1">
      <alignment horizontal="center" vertical="center"/>
    </xf>
    <xf numFmtId="178" fontId="143" fillId="0" borderId="21" xfId="0" applyNumberFormat="1" applyFont="1" applyBorder="1" applyAlignment="1">
      <alignment horizontal="center" vertical="center"/>
    </xf>
    <xf numFmtId="178" fontId="143" fillId="0" borderId="15" xfId="0" applyNumberFormat="1" applyFont="1" applyBorder="1" applyAlignment="1">
      <alignment horizontal="center" vertical="center"/>
    </xf>
    <xf numFmtId="178" fontId="143" fillId="0" borderId="16" xfId="0" applyNumberFormat="1" applyFont="1" applyBorder="1" applyAlignment="1">
      <alignment horizontal="center" vertical="center"/>
    </xf>
    <xf numFmtId="0" fontId="65" fillId="53" borderId="43" xfId="0" applyFont="1" applyFill="1" applyBorder="1" applyAlignment="1">
      <alignment horizontal="center" vertical="center" wrapText="1"/>
    </xf>
    <xf numFmtId="0" fontId="65" fillId="53" borderId="44" xfId="0" applyFont="1" applyFill="1" applyBorder="1" applyAlignment="1">
      <alignment horizontal="center" vertical="center" wrapText="1"/>
    </xf>
    <xf numFmtId="0" fontId="65" fillId="53" borderId="45" xfId="0" applyFont="1" applyFill="1" applyBorder="1" applyAlignment="1">
      <alignment horizontal="center" vertical="center" wrapText="1"/>
    </xf>
    <xf numFmtId="0" fontId="65" fillId="53" borderId="21" xfId="0" applyFont="1" applyFill="1" applyBorder="1" applyAlignment="1">
      <alignment horizontal="center" vertical="center" wrapText="1"/>
    </xf>
    <xf numFmtId="0" fontId="65" fillId="53" borderId="15" xfId="0" applyFont="1" applyFill="1" applyBorder="1" applyAlignment="1">
      <alignment horizontal="center" vertical="center" wrapText="1"/>
    </xf>
    <xf numFmtId="0" fontId="65" fillId="53" borderId="16" xfId="0" applyFont="1" applyFill="1" applyBorder="1" applyAlignment="1">
      <alignment horizontal="center" vertical="center" wrapText="1"/>
    </xf>
    <xf numFmtId="0" fontId="74" fillId="0" borderId="0" xfId="84" applyFont="1" applyFill="1" applyBorder="1" applyAlignment="1">
      <alignment horizontal="left" vertical="center" wrapText="1"/>
    </xf>
    <xf numFmtId="183" fontId="106" fillId="0" borderId="0" xfId="0" applyNumberFormat="1" applyFont="1" applyAlignment="1">
      <alignment horizontal="left" vertical="center"/>
    </xf>
    <xf numFmtId="183" fontId="58" fillId="0" borderId="0" xfId="0" applyNumberFormat="1" applyFont="1" applyAlignment="1">
      <alignment horizontal="left" vertical="center"/>
    </xf>
    <xf numFmtId="183" fontId="58" fillId="0" borderId="0" xfId="0" quotePrefix="1" applyNumberFormat="1" applyFont="1" applyAlignment="1">
      <alignment horizontal="left" vertical="center"/>
    </xf>
    <xf numFmtId="164" fontId="99" fillId="0" borderId="0" xfId="73" applyNumberFormat="1" applyFont="1" applyFill="1" applyBorder="1" applyAlignment="1">
      <alignment horizontal="left"/>
    </xf>
    <xf numFmtId="0" fontId="58" fillId="0" borderId="0" xfId="0" applyFont="1" applyAlignment="1">
      <alignment horizontal="left" vertical="center"/>
    </xf>
    <xf numFmtId="0" fontId="58" fillId="0" borderId="0" xfId="0" quotePrefix="1" applyFont="1" applyAlignment="1">
      <alignment horizontal="left" vertical="center"/>
    </xf>
    <xf numFmtId="0" fontId="106" fillId="0" borderId="0" xfId="0" applyFont="1" applyAlignment="1">
      <alignment horizontal="left" vertical="center"/>
    </xf>
    <xf numFmtId="0" fontId="103" fillId="0" borderId="0" xfId="0" applyFont="1" applyFill="1" applyAlignment="1">
      <alignment horizontal="right" vertical="top" wrapText="1"/>
    </xf>
    <xf numFmtId="0" fontId="58" fillId="0" borderId="0" xfId="0" applyFont="1" applyFill="1" applyAlignment="1">
      <alignment horizontal="right" vertical="top" wrapText="1"/>
    </xf>
    <xf numFmtId="0" fontId="105" fillId="0" borderId="0" xfId="0" applyFont="1" applyFill="1" applyAlignment="1">
      <alignment horizontal="right" vertical="top" wrapText="1"/>
    </xf>
    <xf numFmtId="0" fontId="103" fillId="0" borderId="0" xfId="0" applyFont="1" applyFill="1" applyAlignment="1">
      <alignment vertical="top" wrapText="1"/>
    </xf>
    <xf numFmtId="0" fontId="103" fillId="0" borderId="0" xfId="193" applyFont="1" applyFill="1" applyAlignment="1">
      <alignment horizontal="right" vertical="top" wrapText="1"/>
    </xf>
    <xf numFmtId="0" fontId="58" fillId="0" borderId="0" xfId="193" applyFont="1" applyFill="1" applyAlignment="1">
      <alignment horizontal="right" vertical="top" wrapText="1"/>
    </xf>
    <xf numFmtId="0" fontId="105" fillId="0" borderId="0" xfId="193" applyFont="1" applyFill="1" applyAlignment="1">
      <alignment horizontal="right" vertical="top" wrapText="1"/>
    </xf>
    <xf numFmtId="0" fontId="103" fillId="0" borderId="0" xfId="193" applyFont="1" applyFill="1" applyAlignment="1">
      <alignment vertical="top" wrapText="1"/>
    </xf>
    <xf numFmtId="0" fontId="103" fillId="0" borderId="0" xfId="0" applyFont="1" applyFill="1" applyAlignment="1">
      <alignment horizontal="left" vertical="top" wrapText="1"/>
    </xf>
    <xf numFmtId="0" fontId="106" fillId="0" borderId="0" xfId="0" applyFont="1" applyAlignment="1">
      <alignment horizontal="center" vertical="center"/>
    </xf>
    <xf numFmtId="0" fontId="103" fillId="0" borderId="0" xfId="0" applyFont="1" applyAlignment="1">
      <alignment horizontal="left" vertical="center"/>
    </xf>
    <xf numFmtId="0" fontId="140" fillId="22" borderId="0" xfId="73" applyFont="1" applyFill="1" applyAlignment="1">
      <alignment horizontal="center" wrapText="1"/>
    </xf>
    <xf numFmtId="0" fontId="106" fillId="49" borderId="0" xfId="323" applyFont="1" applyFill="1" applyAlignment="1">
      <alignment horizontal="center" wrapText="1"/>
    </xf>
  </cellXfs>
  <cellStyles count="337">
    <cellStyle name="_2P Tower comparison v7" xfId="198"/>
    <cellStyle name="_BL20p Price Points" xfId="199"/>
    <cellStyle name="_BL460c Amer" xfId="200"/>
    <cellStyle name="_BL465 Amer" xfId="201"/>
    <cellStyle name="_BL480c Amer" xfId="202"/>
    <cellStyle name="_BL685 Amer" xfId="203"/>
    <cellStyle name="_BL685 EMEA" xfId="204"/>
    <cellStyle name="_Book2" xfId="205"/>
    <cellStyle name="_Book4" xfId="206"/>
    <cellStyle name="_CTO worksheet" xfId="207"/>
    <cellStyle name="_DL145 G3 CTO" xfId="208"/>
    <cellStyle name="_DL360 G5 Valuations" xfId="209"/>
    <cellStyle name="_DL360 Price Points" xfId="210"/>
    <cellStyle name="_DL360 US " xfId="211"/>
    <cellStyle name="_DL365 CTO " xfId="212"/>
    <cellStyle name="_DL365G5 Amer" xfId="213"/>
    <cellStyle name="_DL36x Perf Packs Amer" xfId="214"/>
    <cellStyle name="_DL380 Comp" xfId="215"/>
    <cellStyle name="_DL380 Price Points" xfId="216"/>
    <cellStyle name="_DL380G5 Amer" xfId="217"/>
    <cellStyle name="_DL385 US  (1)" xfId="218"/>
    <cellStyle name="_DL38x Perf Packs Amer" xfId="219"/>
    <cellStyle name="_DL580 Amer" xfId="220"/>
    <cellStyle name="_DL580 EMEA" xfId="221"/>
    <cellStyle name="_DL580 EMEA  (2)" xfId="222"/>
    <cellStyle name="_DL585 Amer" xfId="223"/>
    <cellStyle name="_Interline" xfId="224"/>
    <cellStyle name="_Launch Price Point Summary Calculator" xfId="225"/>
    <cellStyle name="_Lucky Charm" xfId="226"/>
    <cellStyle name="_ML150" xfId="227"/>
    <cellStyle name="_ML350 G5" xfId="228"/>
    <cellStyle name="_ML370 G5 CTO" xfId="229"/>
    <cellStyle name="_ML370 Price Points" xfId="230"/>
    <cellStyle name="_New Products Not Found in DB" xfId="231"/>
    <cellStyle name="_Normandy" xfId="232"/>
    <cellStyle name="_Pre-Install POR 710 Matrix 60904" xfId="233"/>
    <cellStyle name="_Pre-Install POR Stromboli Matrix 071904a2" xfId="234"/>
    <cellStyle name="_Prices" xfId="235"/>
    <cellStyle name="_Processor Positions US (2)" xfId="236"/>
    <cellStyle name="_Sheet1" xfId="1"/>
    <cellStyle name="_Sheet1_1" xfId="237"/>
    <cellStyle name="_Sheet4" xfId="238"/>
    <cellStyle name="_SKU's" xfId="239"/>
    <cellStyle name="_Warchild" xfId="240"/>
    <cellStyle name="_World Cup" xfId="241"/>
    <cellStyle name="20% - Accent1 2" xfId="2"/>
    <cellStyle name="20% - Accent1 3" xfId="242"/>
    <cellStyle name="20% - Accent2 2" xfId="3"/>
    <cellStyle name="20% - Accent2 3" xfId="243"/>
    <cellStyle name="20% - Accent3 2" xfId="4"/>
    <cellStyle name="20% - Accent3 3" xfId="244"/>
    <cellStyle name="20% - Accent4 2" xfId="5"/>
    <cellStyle name="20% - Accent4 3" xfId="245"/>
    <cellStyle name="20% - Accent5 2" xfId="6"/>
    <cellStyle name="20% - Accent6 2" xfId="7"/>
    <cellStyle name="20% - Accent6 3" xfId="246"/>
    <cellStyle name="40% - Accent1 2" xfId="8"/>
    <cellStyle name="40% - Accent1 3" xfId="247"/>
    <cellStyle name="40% - Accent1 4" xfId="336"/>
    <cellStyle name="40% - Accent2 2" xfId="9"/>
    <cellStyle name="40% - Accent3 2" xfId="10"/>
    <cellStyle name="40% - Accent3 3" xfId="248"/>
    <cellStyle name="40% - Accent4 2" xfId="11"/>
    <cellStyle name="40% - Accent4 3" xfId="249"/>
    <cellStyle name="40% - Accent5 2" xfId="12"/>
    <cellStyle name="40% - Accent6 2" xfId="13"/>
    <cellStyle name="40% - Accent6 3" xfId="250"/>
    <cellStyle name="60% - Accent1 2" xfId="14"/>
    <cellStyle name="60% - Accent1 3" xfId="251"/>
    <cellStyle name="60% - Accent2 2" xfId="15"/>
    <cellStyle name="60% - Accent3 2" xfId="16"/>
    <cellStyle name="60% - Accent3 3" xfId="252"/>
    <cellStyle name="60% - Accent4 2" xfId="17"/>
    <cellStyle name="60% - Accent4 3" xfId="253"/>
    <cellStyle name="60% - Accent5 2" xfId="18"/>
    <cellStyle name="60% - Accent6" xfId="334" builtinId="52"/>
    <cellStyle name="60% - Accent6 2" xfId="19"/>
    <cellStyle name="60% - Accent6 3" xfId="254"/>
    <cellStyle name="Accent1 2" xfId="20"/>
    <cellStyle name="Accent1 3" xfId="255"/>
    <cellStyle name="Accent2 2" xfId="21"/>
    <cellStyle name="Accent3 2" xfId="22"/>
    <cellStyle name="Accent4" xfId="333" builtinId="41"/>
    <cellStyle name="Accent4 2" xfId="23"/>
    <cellStyle name="Accent4 3" xfId="256"/>
    <cellStyle name="Accent5 2" xfId="24"/>
    <cellStyle name="Accent6 2" xfId="25"/>
    <cellStyle name="Bad 2" xfId="26"/>
    <cellStyle name="Calc Currency (0)" xfId="27"/>
    <cellStyle name="Calc Currency (2)" xfId="28"/>
    <cellStyle name="Calc Percent (0)" xfId="29"/>
    <cellStyle name="Calc Percent (1)" xfId="30"/>
    <cellStyle name="Calc Percent (2)" xfId="31"/>
    <cellStyle name="Calc Units (0)" xfId="32"/>
    <cellStyle name="Calc Units (1)" xfId="33"/>
    <cellStyle name="Calc Units (2)" xfId="34"/>
    <cellStyle name="Calculation 2" xfId="35"/>
    <cellStyle name="Calculation 3" xfId="257"/>
    <cellStyle name="Check Cell 2" xfId="36"/>
    <cellStyle name="Comma [00]" xfId="37"/>
    <cellStyle name="Comma 2" xfId="177"/>
    <cellStyle name="Comma 3" xfId="330"/>
    <cellStyle name="Comma0" xfId="38"/>
    <cellStyle name="Currency" xfId="170" builtinId="4"/>
    <cellStyle name="Currency [00]" xfId="39"/>
    <cellStyle name="Currency 2" xfId="40"/>
    <cellStyle name="Currency 2 2" xfId="326"/>
    <cellStyle name="Currency 3" xfId="41"/>
    <cellStyle name="Currency 3 2" xfId="112"/>
    <cellStyle name="Currency 4" xfId="42"/>
    <cellStyle name="Currency 5" xfId="43"/>
    <cellStyle name="Currency 6" xfId="44"/>
    <cellStyle name="Currency 6 2" xfId="314"/>
    <cellStyle name="Currency 7" xfId="175"/>
    <cellStyle name="Date Short" xfId="45"/>
    <cellStyle name="DELTA" xfId="46"/>
    <cellStyle name="Easy to Read" xfId="47"/>
    <cellStyle name="Enter Currency (0)" xfId="48"/>
    <cellStyle name="Enter Currency (2)" xfId="49"/>
    <cellStyle name="Enter Units (0)" xfId="50"/>
    <cellStyle name="Enter Units (1)" xfId="51"/>
    <cellStyle name="Enter Units (2)" xfId="52"/>
    <cellStyle name="Explanatory Text 2" xfId="53"/>
    <cellStyle name="Good 2" xfId="54"/>
    <cellStyle name="Header1" xfId="55"/>
    <cellStyle name="Header2" xfId="56"/>
    <cellStyle name="Heading" xfId="57"/>
    <cellStyle name="Heading 1 2" xfId="58"/>
    <cellStyle name="Heading 2 2" xfId="59"/>
    <cellStyle name="Heading 2 3" xfId="258"/>
    <cellStyle name="Heading 3 2" xfId="60"/>
    <cellStyle name="Heading 3 3" xfId="259"/>
    <cellStyle name="Heading 4 2" xfId="61"/>
    <cellStyle name="Heading 4 3" xfId="260"/>
    <cellStyle name="Hyperlink" xfId="62" builtinId="8"/>
    <cellStyle name="Hyperlink 2" xfId="63"/>
    <cellStyle name="Hyperlink 2 2" xfId="261"/>
    <cellStyle name="Hyperlink 3" xfId="174"/>
    <cellStyle name="Input 2" xfId="64"/>
    <cellStyle name="Input 3" xfId="262"/>
    <cellStyle name="Link Currency (0)" xfId="65"/>
    <cellStyle name="Link Currency (2)" xfId="66"/>
    <cellStyle name="Link Units (0)" xfId="67"/>
    <cellStyle name="Link Units (1)" xfId="68"/>
    <cellStyle name="Link Units (2)" xfId="69"/>
    <cellStyle name="Linked Cell 2" xfId="70"/>
    <cellStyle name="Neutral 2" xfId="71"/>
    <cellStyle name="Normal" xfId="0" builtinId="0"/>
    <cellStyle name="Normal - Style1" xfId="72"/>
    <cellStyle name="Normal 10" xfId="111"/>
    <cellStyle name="Normal 11" xfId="73"/>
    <cellStyle name="Normal 12" xfId="74"/>
    <cellStyle name="Normal 12 2" xfId="113"/>
    <cellStyle name="Normal 13" xfId="75"/>
    <cellStyle name="Normal 139" xfId="180"/>
    <cellStyle name="Normal 14" xfId="114"/>
    <cellStyle name="Normal 140" xfId="181"/>
    <cellStyle name="Normal 141" xfId="182"/>
    <cellStyle name="Normal 142" xfId="183"/>
    <cellStyle name="Normal 143" xfId="184"/>
    <cellStyle name="Normal 144" xfId="185"/>
    <cellStyle name="Normal 145" xfId="186"/>
    <cellStyle name="Normal 146" xfId="187"/>
    <cellStyle name="Normal 147" xfId="188"/>
    <cellStyle name="Normal 148" xfId="189"/>
    <cellStyle name="Normal 15" xfId="115"/>
    <cellStyle name="Normal 16" xfId="76"/>
    <cellStyle name="Normal 17" xfId="116"/>
    <cellStyle name="Normal 18" xfId="117"/>
    <cellStyle name="Normal 19" xfId="118"/>
    <cellStyle name="Normal 2" xfId="77"/>
    <cellStyle name="Normal 2 2" xfId="78"/>
    <cellStyle name="Normal 2 3" xfId="119"/>
    <cellStyle name="Normal 2 4" xfId="263"/>
    <cellStyle name="Normal 2_Forecast" xfId="264"/>
    <cellStyle name="Normal 20" xfId="120"/>
    <cellStyle name="Normal 21" xfId="121"/>
    <cellStyle name="Normal 22" xfId="79"/>
    <cellStyle name="Normal 23" xfId="122"/>
    <cellStyle name="Normal 24" xfId="123"/>
    <cellStyle name="Normal 25" xfId="124"/>
    <cellStyle name="Normal 26" xfId="125"/>
    <cellStyle name="Normal 27" xfId="126"/>
    <cellStyle name="Normal 28" xfId="127"/>
    <cellStyle name="Normal 29" xfId="80"/>
    <cellStyle name="Normal 3" xfId="81"/>
    <cellStyle name="Normal 3 2" xfId="82"/>
    <cellStyle name="Normal 30" xfId="83"/>
    <cellStyle name="Normal 31" xfId="128"/>
    <cellStyle name="Normal 32" xfId="129"/>
    <cellStyle name="Normal 33" xfId="130"/>
    <cellStyle name="Normal 34" xfId="131"/>
    <cellStyle name="Normal 35" xfId="132"/>
    <cellStyle name="Normal 36" xfId="133"/>
    <cellStyle name="Normal 37" xfId="134"/>
    <cellStyle name="Normal 38" xfId="135"/>
    <cellStyle name="Normal 39" xfId="136"/>
    <cellStyle name="Normal 4" xfId="84"/>
    <cellStyle name="Normal 4 2" xfId="137"/>
    <cellStyle name="Normal 4 3" xfId="138"/>
    <cellStyle name="Normal 4 5" xfId="190"/>
    <cellStyle name="Normal 40" xfId="139"/>
    <cellStyle name="Normal 41" xfId="140"/>
    <cellStyle name="Normal 42" xfId="141"/>
    <cellStyle name="Normal 43" xfId="142"/>
    <cellStyle name="Normal 44" xfId="109"/>
    <cellStyle name="Normal 44 2" xfId="195"/>
    <cellStyle name="Normal 44 2 2" xfId="317"/>
    <cellStyle name="Normal 44 2 2 2" xfId="322"/>
    <cellStyle name="Normal 44 2 3" xfId="323"/>
    <cellStyle name="Normal 45" xfId="143"/>
    <cellStyle name="Normal 46" xfId="144"/>
    <cellStyle name="Normal 47" xfId="145"/>
    <cellStyle name="Normal 48" xfId="146"/>
    <cellStyle name="Normal 49" xfId="147"/>
    <cellStyle name="Normal 5" xfId="85"/>
    <cellStyle name="Normal 5 2" xfId="169"/>
    <cellStyle name="Normal 50" xfId="148"/>
    <cellStyle name="Normal 51" xfId="149"/>
    <cellStyle name="Normal 52" xfId="150"/>
    <cellStyle name="Normal 53" xfId="151"/>
    <cellStyle name="Normal 54" xfId="152"/>
    <cellStyle name="Normal 55" xfId="153"/>
    <cellStyle name="Normal 55 2" xfId="197"/>
    <cellStyle name="Normal 56" xfId="154"/>
    <cellStyle name="Normal 57" xfId="155"/>
    <cellStyle name="Normal 58" xfId="156"/>
    <cellStyle name="Normal 59" xfId="157"/>
    <cellStyle name="Normal 6" xfId="86"/>
    <cellStyle name="Normal 6 2" xfId="158"/>
    <cellStyle name="Normal 6 3" xfId="176"/>
    <cellStyle name="Normal 60" xfId="159"/>
    <cellStyle name="Normal 61" xfId="160"/>
    <cellStyle name="Normal 62" xfId="161"/>
    <cellStyle name="Normal 63" xfId="162"/>
    <cellStyle name="Normal 64" xfId="163"/>
    <cellStyle name="Normal 65" xfId="166"/>
    <cellStyle name="Normal 66" xfId="167"/>
    <cellStyle name="Normal 67" xfId="168"/>
    <cellStyle name="Normal 67 2" xfId="171"/>
    <cellStyle name="Normal 68" xfId="172"/>
    <cellStyle name="Normal 68 2" xfId="319"/>
    <cellStyle name="Normal 69" xfId="173"/>
    <cellStyle name="Normal 7" xfId="108"/>
    <cellStyle name="Normal 70" xfId="178"/>
    <cellStyle name="Normal 70 2" xfId="196"/>
    <cellStyle name="Normal 71" xfId="179"/>
    <cellStyle name="Normal 71 2" xfId="194"/>
    <cellStyle name="Normal 71 2 2" xfId="320"/>
    <cellStyle name="Normal 71 2 3" xfId="324"/>
    <cellStyle name="Normal 71 2 4" xfId="335"/>
    <cellStyle name="Normal 72" xfId="311"/>
    <cellStyle name="Normal 73" xfId="193"/>
    <cellStyle name="Normal 74" xfId="312"/>
    <cellStyle name="Normal 74 2" xfId="316"/>
    <cellStyle name="Normal 74 2 2" xfId="327"/>
    <cellStyle name="Normal 75" xfId="315"/>
    <cellStyle name="Normal 75 2" xfId="318"/>
    <cellStyle name="Normal 75 2 2" xfId="325"/>
    <cellStyle name="Normal 75 3" xfId="321"/>
    <cellStyle name="Normal 75 3 2" xfId="328"/>
    <cellStyle name="Normal 75 3 2 2" xfId="331"/>
    <cellStyle name="Normal 8" xfId="110"/>
    <cellStyle name="Normal 9" xfId="87"/>
    <cellStyle name="Normal_12 03 07 Hotsheet_ISS 2" xfId="313"/>
    <cellStyle name="Normal_DL300 Series November '05 SmartBuy Details for Partners 2" xfId="88"/>
    <cellStyle name="Normal_Sheet1" xfId="191"/>
    <cellStyle name="Note 2" xfId="89"/>
    <cellStyle name="Note 3" xfId="164"/>
    <cellStyle name="Option" xfId="90"/>
    <cellStyle name="Output 2" xfId="91"/>
    <cellStyle name="Output 3" xfId="265"/>
    <cellStyle name="Percent" xfId="192" builtinId="5"/>
    <cellStyle name="Percent [0]" xfId="92"/>
    <cellStyle name="Percent [00]" xfId="93"/>
    <cellStyle name="Percent 10" xfId="266"/>
    <cellStyle name="Percent 11" xfId="267"/>
    <cellStyle name="Percent 12" xfId="268"/>
    <cellStyle name="Percent 13" xfId="269"/>
    <cellStyle name="Percent 14" xfId="270"/>
    <cellStyle name="Percent 15" xfId="271"/>
    <cellStyle name="Percent 16" xfId="272"/>
    <cellStyle name="Percent 17" xfId="273"/>
    <cellStyle name="Percent 18" xfId="274"/>
    <cellStyle name="Percent 19" xfId="275"/>
    <cellStyle name="Percent 2" xfId="94"/>
    <cellStyle name="Percent 20" xfId="276"/>
    <cellStyle name="Percent 21" xfId="277"/>
    <cellStyle name="Percent 22" xfId="278"/>
    <cellStyle name="Percent 23" xfId="279"/>
    <cellStyle name="Percent 24" xfId="280"/>
    <cellStyle name="Percent 25" xfId="281"/>
    <cellStyle name="Percent 26" xfId="282"/>
    <cellStyle name="Percent 27" xfId="283"/>
    <cellStyle name="Percent 28" xfId="284"/>
    <cellStyle name="Percent 29" xfId="285"/>
    <cellStyle name="Percent 3" xfId="165"/>
    <cellStyle name="Percent 30" xfId="286"/>
    <cellStyle name="Percent 31" xfId="287"/>
    <cellStyle name="Percent 32" xfId="288"/>
    <cellStyle name="Percent 33" xfId="289"/>
    <cellStyle name="Percent 34" xfId="290"/>
    <cellStyle name="Percent 35" xfId="291"/>
    <cellStyle name="Percent 36" xfId="292"/>
    <cellStyle name="Percent 37" xfId="293"/>
    <cellStyle name="Percent 38" xfId="294"/>
    <cellStyle name="Percent 39" xfId="295"/>
    <cellStyle name="Percent 4" xfId="296"/>
    <cellStyle name="Percent 40" xfId="297"/>
    <cellStyle name="Percent 41" xfId="298"/>
    <cellStyle name="Percent 42" xfId="299"/>
    <cellStyle name="Percent 43" xfId="300"/>
    <cellStyle name="Percent 44" xfId="301"/>
    <cellStyle name="Percent 45" xfId="302"/>
    <cellStyle name="Percent 46" xfId="329"/>
    <cellStyle name="Percent 46 2" xfId="332"/>
    <cellStyle name="Percent 5" xfId="303"/>
    <cellStyle name="Percent 6" xfId="304"/>
    <cellStyle name="Percent 7" xfId="305"/>
    <cellStyle name="Percent 8" xfId="306"/>
    <cellStyle name="Percent 9" xfId="307"/>
    <cellStyle name="PrePop Currency (0)" xfId="95"/>
    <cellStyle name="PrePop Currency (2)" xfId="96"/>
    <cellStyle name="PrePop Units (0)" xfId="97"/>
    <cellStyle name="PrePop Units (1)" xfId="98"/>
    <cellStyle name="PrePop Units (2)" xfId="99"/>
    <cellStyle name="Style 1" xfId="100"/>
    <cellStyle name="Text Indent A" xfId="101"/>
    <cellStyle name="Text Indent B" xfId="102"/>
    <cellStyle name="Text Indent C" xfId="103"/>
    <cellStyle name="Text Indent C 2" xfId="308"/>
    <cellStyle name="Title 2" xfId="104"/>
    <cellStyle name="Title 3" xfId="309"/>
    <cellStyle name="Total 2" xfId="105"/>
    <cellStyle name="Total 3" xfId="310"/>
    <cellStyle name="Warning Text 2" xfId="106"/>
    <cellStyle name="一般_ML150G5 SB TV Sku v2" xfId="107"/>
  </cellStyles>
  <dxfs count="69">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6600"/>
      <color rgb="FF00FF00"/>
      <color rgb="FFE1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54" Type="http://schemas.openxmlformats.org/officeDocument/2006/relationships/customXml" Target="../customXml/item1.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144" Type="http://schemas.openxmlformats.org/officeDocument/2006/relationships/worksheet" Target="worksheets/sheet144.xml"/><Relationship Id="rId149" Type="http://schemas.openxmlformats.org/officeDocument/2006/relationships/externalLink" Target="externalLinks/externalLink5.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50" Type="http://schemas.openxmlformats.org/officeDocument/2006/relationships/theme" Target="theme/theme1.xml"/><Relationship Id="rId155" Type="http://schemas.openxmlformats.org/officeDocument/2006/relationships/customXml" Target="../customXml/item2.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40" Type="http://schemas.openxmlformats.org/officeDocument/2006/relationships/worksheet" Target="worksheets/sheet140.xml"/><Relationship Id="rId145" Type="http://schemas.openxmlformats.org/officeDocument/2006/relationships/externalLink" Target="externalLinks/externalLink1.xml"/><Relationship Id="rId15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worksheet" Target="worksheets/sheet143.xml"/><Relationship Id="rId148" Type="http://schemas.openxmlformats.org/officeDocument/2006/relationships/externalLink" Target="externalLinks/externalLink4.xml"/><Relationship Id="rId151" Type="http://schemas.openxmlformats.org/officeDocument/2006/relationships/styles" Target="styles.xml"/><Relationship Id="rId156"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externalLink" Target="externalLinks/externalLink2.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externalLink" Target="externalLinks/externalLink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15</xdr:col>
      <xdr:colOff>441884</xdr:colOff>
      <xdr:row>0</xdr:row>
      <xdr:rowOff>117354</xdr:rowOff>
    </xdr:from>
    <xdr:to>
      <xdr:col>16</xdr:col>
      <xdr:colOff>272842</xdr:colOff>
      <xdr:row>1</xdr:row>
      <xdr:rowOff>342206</xdr:rowOff>
    </xdr:to>
    <xdr:pic>
      <xdr:nvPicPr>
        <xdr:cNvPr id="7" name="Picture 6"/>
        <xdr:cNvPicPr/>
      </xdr:nvPicPr>
      <xdr:blipFill>
        <a:blip xmlns:r="http://schemas.openxmlformats.org/officeDocument/2006/relationships" r:embed="rId1" cstate="print"/>
        <a:srcRect/>
        <a:stretch>
          <a:fillRect/>
        </a:stretch>
      </xdr:blipFill>
      <xdr:spPr bwMode="auto">
        <a:xfrm>
          <a:off x="16824884" y="117354"/>
          <a:ext cx="711877" cy="66773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63500</xdr:colOff>
      <xdr:row>0</xdr:row>
      <xdr:rowOff>66554</xdr:rowOff>
    </xdr:from>
    <xdr:to>
      <xdr:col>16</xdr:col>
      <xdr:colOff>7257</xdr:colOff>
      <xdr:row>1</xdr:row>
      <xdr:rowOff>269875</xdr:rowOff>
    </xdr:to>
    <xdr:pic>
      <xdr:nvPicPr>
        <xdr:cNvPr id="2" name="Picture 1"/>
        <xdr:cNvPicPr/>
      </xdr:nvPicPr>
      <xdr:blipFill>
        <a:blip xmlns:r="http://schemas.openxmlformats.org/officeDocument/2006/relationships" r:embed="rId1" cstate="print"/>
        <a:srcRect/>
        <a:stretch>
          <a:fillRect/>
        </a:stretch>
      </xdr:blipFill>
      <xdr:spPr bwMode="auto">
        <a:xfrm>
          <a:off x="14084300" y="66554"/>
          <a:ext cx="705757" cy="603371"/>
        </a:xfrm>
        <a:prstGeom prst="rect">
          <a:avLst/>
        </a:prstGeom>
        <a:noFill/>
        <a:ln w="9525">
          <a:noFill/>
          <a:miter lim="800000"/>
          <a:headEnd/>
          <a:tailEnd/>
        </a:ln>
      </xdr:spPr>
    </xdr:pic>
    <xdr:clientData/>
  </xdr:twoCellAnchor>
  <xdr:twoCellAnchor editAs="oneCell">
    <xdr:from>
      <xdr:col>1</xdr:col>
      <xdr:colOff>95249</xdr:colOff>
      <xdr:row>86</xdr:row>
      <xdr:rowOff>340178</xdr:rowOff>
    </xdr:from>
    <xdr:to>
      <xdr:col>1</xdr:col>
      <xdr:colOff>1034142</xdr:colOff>
      <xdr:row>86</xdr:row>
      <xdr:rowOff>744477</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2463" y="22383749"/>
          <a:ext cx="938893" cy="4042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171449</xdr:colOff>
      <xdr:row>0</xdr:row>
      <xdr:rowOff>192342</xdr:rowOff>
    </xdr:from>
    <xdr:to>
      <xdr:col>1</xdr:col>
      <xdr:colOff>354301</xdr:colOff>
      <xdr:row>2</xdr:row>
      <xdr:rowOff>276225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71449" y="192342"/>
          <a:ext cx="916277" cy="874458"/>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53340</xdr:colOff>
      <xdr:row>0</xdr:row>
      <xdr:rowOff>68580</xdr:rowOff>
    </xdr:from>
    <xdr:to>
      <xdr:col>0</xdr:col>
      <xdr:colOff>997189</xdr:colOff>
      <xdr:row>2</xdr:row>
      <xdr:rowOff>358140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53340" y="68580"/>
          <a:ext cx="696199" cy="55626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ttin/Documents/Pricing/SPIF/Q3%20SPIFs%20-%20Latti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ttin/AppData/Local/Microsoft/Windows/INetCache/Content.Outlook/NIDTV7U6/AMS%20Price%20Proposal%20-%20VMware%20-%20June%2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attin/AppData/Local/Microsoft/Windows/INetCache/Content.Outlook/NIDTV7U6/Copy%20of%20EG%20Smart%20Buy%20Hot%20Sheet%20(MAY)%20-%20memory%20edit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attin/AppData/Local/Microsoft/Windows/INetCache/Content.Outlook/NIDTV7U6/EG%20Smart%20Buy%20Hot%20Sheet%20(JUN)%20-%20DL560Gen9%20inf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lattin/AppData/Local/Microsoft/Windows/INetCache/Content.Outlook/NIDTV7U6/EG%20Smart%20Buy%20Hot%20Sheet%20Dec%2010%20-v2%20with%20Updated%20C3000%20Tab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
          <cell r="A2" t="str">
            <v>NEW Smart Buy SKU- launching June</v>
          </cell>
          <cell r="B2" t="str">
            <v>HP BL460c Gen9 E52620v3 2P 32GB Svr/S-Buy</v>
          </cell>
          <cell r="C2">
            <v>100</v>
          </cell>
        </row>
        <row r="3">
          <cell r="A3" t="str">
            <v>779805-S01</v>
          </cell>
          <cell r="B3" t="str">
            <v>BL460c Gen9 E5-2640v3 2P 64G Svr/Sbuy</v>
          </cell>
          <cell r="C3">
            <v>50</v>
          </cell>
        </row>
        <row r="4">
          <cell r="A4" t="str">
            <v>NEW Smart Buy SKU- launching June</v>
          </cell>
          <cell r="B4" t="str">
            <v>HP BL460c Gen9 E52650v3 2P 64GB Svr/S-Buy</v>
          </cell>
          <cell r="C4">
            <v>100</v>
          </cell>
        </row>
        <row r="5">
          <cell r="A5" t="str">
            <v>NEW Smart Buy SKU- launching June</v>
          </cell>
          <cell r="B5" t="str">
            <v>HP BL460cGen9 E5-2670v3 2P SFF US Svr/S-Buy 128 GB</v>
          </cell>
          <cell r="C5">
            <v>75</v>
          </cell>
        </row>
        <row r="6">
          <cell r="A6" t="str">
            <v>779804-S01</v>
          </cell>
          <cell r="B6" t="str">
            <v>BL460c Gen9 E5-2680v3 2P 128G Svr/Sbuy</v>
          </cell>
          <cell r="C6">
            <v>100</v>
          </cell>
        </row>
        <row r="7">
          <cell r="A7" t="str">
            <v>779803-S01</v>
          </cell>
          <cell r="B7" t="str">
            <v>BL460c Gen9 E5-2690v3 2P 128G Svr/Sbuy</v>
          </cell>
          <cell r="C7">
            <v>100</v>
          </cell>
        </row>
        <row r="8">
          <cell r="A8" t="str">
            <v>NEW Smart Buy SKU- launching June</v>
          </cell>
          <cell r="B8" t="str">
            <v>HP BL460cGen9 E5-2697v3 2P SFF US Svr/S-Buy</v>
          </cell>
          <cell r="C8">
            <v>150</v>
          </cell>
        </row>
        <row r="9">
          <cell r="A9" t="str">
            <v>783958-S01</v>
          </cell>
          <cell r="B9" t="str">
            <v>HP MicroSvrGen8 E3-1220Lv2 US Svr/S-Buy</v>
          </cell>
          <cell r="C9">
            <v>25</v>
          </cell>
        </row>
        <row r="10">
          <cell r="A10" t="str">
            <v>812128-S01</v>
          </cell>
          <cell r="B10" t="str">
            <v xml:space="preserve">HP ML10v2 i3-4150 NHP US Svr/S-B        </v>
          </cell>
          <cell r="C10">
            <v>100</v>
          </cell>
        </row>
        <row r="11">
          <cell r="A11" t="str">
            <v>807879-S01</v>
          </cell>
          <cell r="B11" t="str">
            <v>HP ML110 Gen9 E5-1603v3 LFF US Svr/S-Buy</v>
          </cell>
          <cell r="C11">
            <v>100</v>
          </cell>
        </row>
        <row r="12">
          <cell r="A12" t="str">
            <v>NEW Smart Buy SKU- launching June</v>
          </cell>
          <cell r="B12" t="str">
            <v>HP ML150 Gen9 E5-2603 LFF</v>
          </cell>
          <cell r="C12">
            <v>100</v>
          </cell>
        </row>
        <row r="13">
          <cell r="A13" t="str">
            <v>793008-S01</v>
          </cell>
          <cell r="B13" t="str">
            <v>HP ML150 Gen9 E5-2609 v3 LFF US Svr/S-Buy</v>
          </cell>
          <cell r="C13">
            <v>75</v>
          </cell>
        </row>
        <row r="14">
          <cell r="A14" t="str">
            <v>792467-S01</v>
          </cell>
          <cell r="B14" t="str">
            <v>HP ML350 Gen9 E5-2609v3 2x300 Svr/S-Buy</v>
          </cell>
          <cell r="C14">
            <v>50</v>
          </cell>
        </row>
        <row r="15">
          <cell r="A15" t="str">
            <v>776977-S01</v>
          </cell>
          <cell r="B15" t="str">
            <v xml:space="preserve">HP ML350T09 E5-2620v3 SFF US Svr/S-Buy  </v>
          </cell>
          <cell r="C15">
            <v>50</v>
          </cell>
        </row>
        <row r="16">
          <cell r="A16" t="str">
            <v>788076-S01</v>
          </cell>
          <cell r="B16" t="str">
            <v>HP DL60 Gen9 E5-2603v3 NHP US Svr/S-Buy</v>
          </cell>
          <cell r="C16">
            <v>75</v>
          </cell>
        </row>
        <row r="17">
          <cell r="A17" t="str">
            <v>788147-S01</v>
          </cell>
          <cell r="B17" t="str">
            <v>HP DL80 Gen9 E5-2609v3 8LFF US Svr/S-Buy</v>
          </cell>
          <cell r="C17">
            <v>75</v>
          </cell>
        </row>
        <row r="18">
          <cell r="A18" t="str">
            <v>783359-S01</v>
          </cell>
          <cell r="B18" t="str">
            <v xml:space="preserve">HP DL160 Gen9 E5-2620v3 SFF US Svr/S-Buy </v>
          </cell>
          <cell r="C18">
            <v>75</v>
          </cell>
        </row>
        <row r="19">
          <cell r="A19" t="str">
            <v>784101-S01</v>
          </cell>
          <cell r="B19" t="str">
            <v>HP DL180 Gen9 E5-2620v3 SFF US Svr/S-Buy</v>
          </cell>
          <cell r="C19">
            <v>100</v>
          </cell>
        </row>
        <row r="20">
          <cell r="A20" t="str">
            <v>777339-S01</v>
          </cell>
          <cell r="B20" t="str">
            <v>HP DL380 Gen9 E5-2640v3 24S US Svr/S-Buy</v>
          </cell>
          <cell r="C20">
            <v>50</v>
          </cell>
        </row>
        <row r="21">
          <cell r="A21" t="str">
            <v>780020-S01</v>
          </cell>
          <cell r="B21" t="str">
            <v>HP DL360 Gen9 E5-2660v3 SAS US Svr/S-Buy</v>
          </cell>
          <cell r="C21">
            <v>50</v>
          </cell>
        </row>
        <row r="22">
          <cell r="A22" t="str">
            <v>784657-S01</v>
          </cell>
          <cell r="B22" t="str">
            <v xml:space="preserve">HP DL360 Gen9 E5-2680v3 SFF Svr/S-Buy   </v>
          </cell>
          <cell r="C22">
            <v>100</v>
          </cell>
        </row>
        <row r="23">
          <cell r="A23" t="str">
            <v>AMD Smart Buy Servers</v>
          </cell>
          <cell r="B23">
            <v>0</v>
          </cell>
          <cell r="C23">
            <v>0</v>
          </cell>
        </row>
        <row r="24">
          <cell r="A24" t="str">
            <v>NEW Smart Buy SKU- launching June</v>
          </cell>
          <cell r="B24" t="str">
            <v>HP DL385p Gen8 6320 Smart Buy</v>
          </cell>
          <cell r="C24">
            <v>200</v>
          </cell>
        </row>
        <row r="25">
          <cell r="A25" t="str">
            <v>710724-S01</v>
          </cell>
          <cell r="B25" t="str">
            <v xml:space="preserve">HP DL385p Gen8 6348 25-SFF US Svr/S-Buy </v>
          </cell>
          <cell r="C25">
            <v>250</v>
          </cell>
        </row>
        <row r="26">
          <cell r="A26" t="str">
            <v>710725-S01</v>
          </cell>
          <cell r="B26" t="str">
            <v xml:space="preserve">HP DL385p Gen8 6376 8-SFF US Svr/S-Buy </v>
          </cell>
          <cell r="C26">
            <v>250</v>
          </cell>
        </row>
        <row r="27">
          <cell r="A27" t="str">
            <v>709113-S01</v>
          </cell>
          <cell r="B27" t="str">
            <v xml:space="preserve">HP BL465c Gen8 6378 2P 64G Svr/S-Buy </v>
          </cell>
          <cell r="C27">
            <v>100</v>
          </cell>
        </row>
        <row r="28">
          <cell r="A28" t="str">
            <v>709114-S01</v>
          </cell>
          <cell r="B28" t="str">
            <v xml:space="preserve">HP BL465c Gen8 6320 2P 64G Svr/S-Buy </v>
          </cell>
          <cell r="C28">
            <v>100</v>
          </cell>
        </row>
        <row r="29">
          <cell r="A29" t="str">
            <v>AMD BL465/DL385 Servers</v>
          </cell>
          <cell r="B29">
            <v>0</v>
          </cell>
          <cell r="C29">
            <v>0</v>
          </cell>
        </row>
        <row r="30">
          <cell r="A30" t="str">
            <v>699045-B21</v>
          </cell>
          <cell r="B30" t="str">
            <v>HP BL465C GEN8 6380 1P 16G SVR</v>
          </cell>
          <cell r="C30">
            <v>100</v>
          </cell>
        </row>
        <row r="31">
          <cell r="A31" t="str">
            <v>699047-B21</v>
          </cell>
          <cell r="B31" t="str">
            <v>HP BL465C GEN8 6328 1P 16G SVR</v>
          </cell>
          <cell r="C31">
            <v>100</v>
          </cell>
        </row>
        <row r="32">
          <cell r="A32" t="str">
            <v>708931-B21</v>
          </cell>
          <cell r="B32" t="str">
            <v>HP BL465C GEN8 6344 1P 16G SVR</v>
          </cell>
          <cell r="C32">
            <v>75</v>
          </cell>
        </row>
        <row r="33">
          <cell r="A33" t="str">
            <v>634975-B21</v>
          </cell>
          <cell r="B33" t="str">
            <v>HP BL465C GEN8 10GB FLB CTO BLADE</v>
          </cell>
          <cell r="C33">
            <v>50</v>
          </cell>
        </row>
        <row r="34">
          <cell r="A34" t="str">
            <v>710723-001</v>
          </cell>
          <cell r="B34" t="str">
            <v>HP DL385P GEN8 6320 ENTRY 8-SFF US SVR</v>
          </cell>
          <cell r="C34">
            <v>50</v>
          </cell>
        </row>
        <row r="35">
          <cell r="A35" t="str">
            <v>703930-001</v>
          </cell>
          <cell r="B35" t="str">
            <v>HP DL385P GEN8 6320 STRG CNTR LFF US SVR</v>
          </cell>
          <cell r="C35">
            <v>75</v>
          </cell>
        </row>
        <row r="36">
          <cell r="A36" t="str">
            <v>703931-001</v>
          </cell>
          <cell r="B36" t="str">
            <v>HP DL385P GEN8 6344 DED WKLD SFF US SVR</v>
          </cell>
          <cell r="C36">
            <v>125</v>
          </cell>
        </row>
        <row r="37">
          <cell r="A37" t="str">
            <v>703932-001</v>
          </cell>
          <cell r="B37" t="str">
            <v>HP DL385P GEN8 6376 MAX CNSLD SFF US SVR</v>
          </cell>
          <cell r="C37">
            <v>150</v>
          </cell>
        </row>
        <row r="38">
          <cell r="A38" t="str">
            <v>653203-B21</v>
          </cell>
          <cell r="B38" t="str">
            <v>HP DL385P GEN8 8-SFF CTO SERVER</v>
          </cell>
          <cell r="C38">
            <v>50</v>
          </cell>
        </row>
        <row r="39">
          <cell r="A39" t="str">
            <v>669803-B21</v>
          </cell>
          <cell r="B39" t="str">
            <v>HP DL385P GEN8 25-SFF CTO SERVER</v>
          </cell>
          <cell r="C39">
            <v>50</v>
          </cell>
        </row>
        <row r="40">
          <cell r="A40" t="str">
            <v>669804-B21</v>
          </cell>
          <cell r="B40" t="str">
            <v>HP DL385P GEN8 8-LFF CTO SERVER</v>
          </cell>
          <cell r="C40">
            <v>50</v>
          </cell>
        </row>
        <row r="41">
          <cell r="A41" t="str">
            <v>669805-B21</v>
          </cell>
          <cell r="B41" t="str">
            <v>HP DL385P GEN8 12-LFF CTO SERVER</v>
          </cell>
          <cell r="C41">
            <v>50</v>
          </cell>
        </row>
        <row r="42">
          <cell r="A42">
            <v>0</v>
          </cell>
        </row>
        <row r="43">
          <cell r="A43" t="str">
            <v>SKU</v>
          </cell>
          <cell r="B43" t="str">
            <v>Description</v>
          </cell>
          <cell r="C43" t="str">
            <v>SPIF Amount</v>
          </cell>
        </row>
        <row r="44">
          <cell r="A44" t="str">
            <v>686792-B21</v>
          </cell>
          <cell r="B44" t="str">
            <v>HP DL560 GEN8 CTO SERVER</v>
          </cell>
          <cell r="C44">
            <v>125</v>
          </cell>
        </row>
        <row r="45">
          <cell r="A45" t="str">
            <v>734614-S01</v>
          </cell>
          <cell r="B45" t="str">
            <v>HP DL560 Gen8 E5-4627v2 US Svr/S-Buy</v>
          </cell>
          <cell r="C45">
            <v>100</v>
          </cell>
        </row>
        <row r="46">
          <cell r="A46" t="str">
            <v>734613-S01</v>
          </cell>
          <cell r="B46" t="str">
            <v>HP DL560 Gen8 E5-4657Lv2 US Svr/S-Buy</v>
          </cell>
          <cell r="C46">
            <v>150</v>
          </cell>
        </row>
        <row r="47">
          <cell r="A47" t="str">
            <v>742657-B21</v>
          </cell>
          <cell r="B47" t="str">
            <v>HP DL560 Gen9 CTO Mod-X</v>
          </cell>
          <cell r="C47">
            <v>175</v>
          </cell>
        </row>
        <row r="48">
          <cell r="A48" t="str">
            <v>New SB SKU</v>
          </cell>
          <cell r="B48" t="str">
            <v>HP DL560 Gen9 TBDv3 US Svr/S-Buy</v>
          </cell>
          <cell r="C48">
            <v>250</v>
          </cell>
        </row>
        <row r="49">
          <cell r="A49" t="str">
            <v>New SB SKU</v>
          </cell>
          <cell r="B49" t="str">
            <v>HP DL560 Gen9 TBDv3 US Svr/S-Buy</v>
          </cell>
          <cell r="C49">
            <v>300</v>
          </cell>
        </row>
        <row r="50">
          <cell r="A50">
            <v>0</v>
          </cell>
          <cell r="B50">
            <v>0</v>
          </cell>
          <cell r="C50">
            <v>0</v>
          </cell>
        </row>
        <row r="51">
          <cell r="A51" t="str">
            <v>728551-B21</v>
          </cell>
          <cell r="B51" t="str">
            <v>HP DL580 Gen8 CTO Svr</v>
          </cell>
          <cell r="C51">
            <v>150</v>
          </cell>
        </row>
        <row r="52">
          <cell r="A52" t="str">
            <v>746081-S01</v>
          </cell>
          <cell r="B52" t="str">
            <v>HP DL580 Gen8 E7-4830v2 Svr/S-Buy</v>
          </cell>
          <cell r="C52">
            <v>100</v>
          </cell>
        </row>
        <row r="53">
          <cell r="A53" t="str">
            <v>746080-S01</v>
          </cell>
          <cell r="B53" t="str">
            <v>HP DL580 Gen8 E7-4870v2 Svr/S-Buy</v>
          </cell>
          <cell r="C53">
            <v>200</v>
          </cell>
        </row>
        <row r="54">
          <cell r="A54" t="str">
            <v>793161-B21</v>
          </cell>
          <cell r="B54" t="str">
            <v>HP DL580 Gen9 CTO Svr</v>
          </cell>
          <cell r="C54">
            <v>250</v>
          </cell>
        </row>
        <row r="55">
          <cell r="A55" t="str">
            <v>793311-S01</v>
          </cell>
          <cell r="B55" t="str">
            <v>HP DL580 Gen9E7-8860v3 2P128GB Svr/S-Buy</v>
          </cell>
          <cell r="C55">
            <v>250</v>
          </cell>
        </row>
        <row r="56">
          <cell r="A56" t="str">
            <v>793309-S01</v>
          </cell>
          <cell r="B56" t="str">
            <v>HP DL580 Gen9E7-8880v3 2P128GB Svr/S-Buy</v>
          </cell>
          <cell r="C56">
            <v>300</v>
          </cell>
        </row>
        <row r="57">
          <cell r="A57">
            <v>0</v>
          </cell>
          <cell r="B57">
            <v>0</v>
          </cell>
          <cell r="C57">
            <v>0</v>
          </cell>
        </row>
        <row r="58">
          <cell r="A58" t="str">
            <v>679118-B21</v>
          </cell>
          <cell r="B58" t="str">
            <v>HP BL660C GEN8 10GB FLB CTO BLADE</v>
          </cell>
          <cell r="C58">
            <v>125</v>
          </cell>
        </row>
        <row r="59">
          <cell r="A59" t="str">
            <v>727957-B21</v>
          </cell>
          <cell r="B59" t="str">
            <v>HP BL660c Gen8 E5-4607v2 2P 64GB-R Svr</v>
          </cell>
          <cell r="C59">
            <v>100</v>
          </cell>
        </row>
        <row r="60">
          <cell r="A60" t="str">
            <v>727958-B21</v>
          </cell>
          <cell r="B60" t="str">
            <v>HP BL660c Gen8 E5-4620v2 4P 128GB Svr</v>
          </cell>
          <cell r="C60">
            <v>150</v>
          </cell>
        </row>
        <row r="61">
          <cell r="A61" t="str">
            <v>727959-B21</v>
          </cell>
          <cell r="B61" t="str">
            <v>HP BL660c Gen8 E5-4650v2 4P 128GB Svr</v>
          </cell>
          <cell r="C61">
            <v>200</v>
          </cell>
        </row>
        <row r="62">
          <cell r="A62" t="str">
            <v>728352-B21</v>
          </cell>
          <cell r="B62" t="str">
            <v>HP BL660C GEN9 10Gb/20Gb CTO BLADE</v>
          </cell>
          <cell r="C62">
            <v>175</v>
          </cell>
        </row>
        <row r="63">
          <cell r="A63" t="str">
            <v>728351-B21</v>
          </cell>
          <cell r="B63" t="str">
            <v>HP Bl660c Gen9 E5-4610v3 2P 64GB-R Svr</v>
          </cell>
          <cell r="C63">
            <v>200</v>
          </cell>
        </row>
        <row r="64">
          <cell r="A64" t="str">
            <v>728350-B21</v>
          </cell>
          <cell r="B64" t="str">
            <v>HP Bl660c Gen9 E5-4620v3 4P 128GB-R Svr</v>
          </cell>
          <cell r="C64">
            <v>250</v>
          </cell>
        </row>
        <row r="65">
          <cell r="A65" t="str">
            <v>728349-B21</v>
          </cell>
          <cell r="B65" t="str">
            <v>HP Bl660c Gen9 E5-4650v3 4P 128GB-R Svr</v>
          </cell>
          <cell r="C65">
            <v>300</v>
          </cell>
        </row>
        <row r="66">
          <cell r="A66">
            <v>0</v>
          </cell>
          <cell r="B66">
            <v>0</v>
          </cell>
          <cell r="C66">
            <v>0</v>
          </cell>
        </row>
        <row r="67">
          <cell r="A67" t="str">
            <v>638526-B21</v>
          </cell>
          <cell r="B67" t="str">
            <v xml:space="preserve">HP Virtual Connect Flex-10/10D Module for c-Class BladeSystem     </v>
          </cell>
          <cell r="C67">
            <v>100</v>
          </cell>
        </row>
        <row r="68">
          <cell r="A68" t="str">
            <v xml:space="preserve">691367-B21 </v>
          </cell>
          <cell r="B68" t="str">
            <v xml:space="preserve">HP Virtual Connect FlexFabric-20/40 F8 Module       </v>
          </cell>
          <cell r="C68">
            <v>200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heetName val="Pivot"/>
      <sheetName val="Raw Data"/>
    </sheetNames>
    <sheetDataSet>
      <sheetData sheetId="0">
        <row r="33">
          <cell r="B33" t="str">
            <v>G6E78AAE</v>
          </cell>
          <cell r="D33">
            <v>1173.1500000000001</v>
          </cell>
        </row>
        <row r="34">
          <cell r="B34" t="str">
            <v>G6E79AAE</v>
          </cell>
          <cell r="D34">
            <v>2437.0500000000002</v>
          </cell>
        </row>
        <row r="35">
          <cell r="B35" t="str">
            <v>G6E80AAE</v>
          </cell>
          <cell r="D35">
            <v>2852.85</v>
          </cell>
        </row>
        <row r="36">
          <cell r="B36" t="str">
            <v>G6E81AAE</v>
          </cell>
          <cell r="D36">
            <v>703.45</v>
          </cell>
        </row>
        <row r="37">
          <cell r="B37" t="str">
            <v>G6E82AAE</v>
          </cell>
          <cell r="D37">
            <v>1932.7</v>
          </cell>
        </row>
        <row r="38">
          <cell r="B38" t="str">
            <v>G6E83AAE</v>
          </cell>
          <cell r="D38">
            <v>2349.0500000000002</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Liant Smart Buy Servers"/>
      <sheetName val="ProLiant Smart Buy Options"/>
      <sheetName val="Storage Smart Buys"/>
      <sheetName val="Networking Smart Buys"/>
      <sheetName val="Smart Buy Care Packs"/>
      <sheetName val="Carepack SPIFs"/>
      <sheetName val="MicroServer N54L"/>
      <sheetName val="MicroServer G1610T"/>
      <sheetName val="MicroServer G2020T"/>
      <sheetName val="MicroServer G2020T WS12"/>
      <sheetName val="MicroServer E3-1220Lv2"/>
      <sheetName val="MicroServer E3-1220Lv2 2-Drive"/>
      <sheetName val="MicroServer E3-1220Lv2 4-Drive"/>
      <sheetName val="ML10 E3-1220v2"/>
      <sheetName val="ML10 E3-1220v2 2-Drive"/>
      <sheetName val="ML10v2 G3240 NHP"/>
      <sheetName val="ML10v2 i3-4150 NHP"/>
      <sheetName val="ML10v2 E3-1220v3 NHP"/>
      <sheetName val="ML10v2 E3-1220v3 NHP (2)"/>
      <sheetName val="ML110 Gen9 E5-1603v3 LFF"/>
      <sheetName val="ML110 Gen9 E5 1620v3 LFF"/>
      <sheetName val="ML110 Gen9 E5-2603v3 NHP"/>
      <sheetName val="ML310e Gen8 v2 E3-1220v3 NHP"/>
      <sheetName val="ML310e Gen8 v2 E3-1220v3"/>
      <sheetName val="ML310e Gen8 v2 E3-1220v3 2-Drv"/>
      <sheetName val="ML310e Gen8 v2 E3-1230v3"/>
      <sheetName val="ML310e Gen8 v2 E3-1230v3 2-Drv"/>
      <sheetName val="ML350e Gen8 E5-2403v2 LFF"/>
      <sheetName val="ML350e Gen8 E5-2420v2 LFF"/>
      <sheetName val="ML350e Gen8 E5-2440v2 SFF"/>
      <sheetName val="ML350p Gen8 E5-2609v2 LFF"/>
      <sheetName val="ML350p Gen8 E5-2609v2 2-Drv"/>
      <sheetName val="ML350p Gen8 E5-2620v2 SFF"/>
      <sheetName val="ML350p Gen8 E5-2640v2 SFF"/>
      <sheetName val="ML350p Gen8 E5-2630v2 LFF"/>
      <sheetName val="ML350p Gen8 E5-2670v2 SFF"/>
      <sheetName val="ML350 Gen9 E5-2609v3 LFF"/>
      <sheetName val="ML350 Gen9 E5-2620v3 SFF"/>
      <sheetName val="ML350 Gen9 E5-2609v3 2-Drv"/>
      <sheetName val="ML350 Gen9 E5-2640v3 SFF"/>
      <sheetName val="ML150 Gen9 E5-2620v3"/>
      <sheetName val="ML150 Gen9 E5-2609v3"/>
      <sheetName val="DL320e Gen8 E3-1220v2"/>
      <sheetName val="DL320e Gen8 E3-1240v2"/>
      <sheetName val="DL320e Gen8 v2 E3-1220v3"/>
      <sheetName val="DL360e Gen8 E5-2403v2 LFF"/>
      <sheetName val="DL360e Gen8 E5-2403v2 SFF"/>
      <sheetName val="DL360e Gen8 E5-2420v2"/>
      <sheetName val="DL360e Gen8 E5-2440v2 2P"/>
      <sheetName val="DL60 Gen9 E5-2603v3"/>
      <sheetName val="DL60 Gen9 E5-2620v3"/>
      <sheetName val="DL80 Gen9 E5-2603v3"/>
      <sheetName val="DL80 Gen9 E5-2609v3"/>
      <sheetName val="DL120 Gen9 E5-2609v3"/>
      <sheetName val="DL120 Gen9 E5-2620v3"/>
      <sheetName val="DL160 Gen9 E5-2603v3 LFF"/>
      <sheetName val="DL160 Gen9 E5-2609v3 SFF"/>
      <sheetName val="DL160 Gen9 E5-2620v3 SFF"/>
      <sheetName val="DL160 Gen9 E5-2640v3 SFF"/>
      <sheetName val="DL360p Gen8 E5-2609v2"/>
      <sheetName val="DL360p Gen8 E5-2620v2"/>
      <sheetName val="DL360p Gen8 E5-2630v2"/>
      <sheetName val="DL360p Gen8 E5-2640v2"/>
      <sheetName val="DL360p Gen8 E5-2660v2"/>
      <sheetName val="DL360p Gen8 E5-2670v2 2P"/>
      <sheetName val="DL360p Gen8 E5-2680 2P"/>
      <sheetName val="DL360p Gen8 E5-2690v2 2P"/>
      <sheetName val="DL360 Gen9 E5-2609v3 1P"/>
      <sheetName val="DL360 Gen9 E5-2620v3 1P"/>
      <sheetName val="DL360 Gen9 E5-2620v3 P440ar 1P "/>
      <sheetName val="DL360 Gen9 E5-2640v3 2P"/>
      <sheetName val="DL360 Gen9 E5-2643v3 1P"/>
      <sheetName val="DL360 Gen9 E5-2660v3 1P"/>
      <sheetName val="DL360 Gen9 E5-2667v3 1P"/>
      <sheetName val="DL360 Gen9 E5-2690v3 1P"/>
      <sheetName val="DL360 Gen9 E5-2670v3 2P"/>
      <sheetName val="DL360 Gen9 E5-2680v3 2P"/>
      <sheetName val="DL360 Gen9 E5-2697v3 2P"/>
      <sheetName val="DL380e Gen8 E5-2403v2 LFF"/>
      <sheetName val="DL380e Gen8 E5-2403v2 SFF"/>
      <sheetName val="DL380e Gen8 E5-2420v2"/>
      <sheetName val="DL380e Gen8 E5-2440v2 2P 25SFF"/>
      <sheetName val="DL180 Gen9 E5-2603v3"/>
      <sheetName val="DL180 Gen9 E5-2609v3"/>
      <sheetName val="DL180 Gen9 E5-2620v3"/>
      <sheetName val="DL180 Gen9 E5-2640v3"/>
      <sheetName val="DL380p Gen8 E5-2609v2"/>
      <sheetName val="DL380p Gen8 E5-2620v2"/>
      <sheetName val="DL380p Gen8 E5-2640v2 2P"/>
      <sheetName val="DL380p Gen8 E5-2650v2 2P"/>
      <sheetName val="DL380p Gen8 E5-2660v2 1P"/>
      <sheetName val="DL380p Gen8 E5-2670v2 2P"/>
      <sheetName val="DL380p Gen8 E5-2690v2 2P"/>
      <sheetName val="DL380p Gen8 E5-2697v2"/>
      <sheetName val="DL380p Gen8 E5-2640v2 1P 25SFF"/>
      <sheetName val="DL380p Gen8 E5-2620v2 LFF"/>
      <sheetName val="DL380 Gen9 E5-2609v3 1P"/>
      <sheetName val="DL380 Gen9 E5-2620v3 1P"/>
      <sheetName val="DL380 Gen9 E5-2620v3 P440ar 1P"/>
      <sheetName val="DL380 Gen9 E5-2640v3 2P"/>
      <sheetName val="DL380 Gen9 E5-2640v3 1P 24SFF"/>
      <sheetName val="DL380 Gen9 E5-2643v3 1P"/>
      <sheetName val="DL380 Gen9 E5-2620v3 1P LFF"/>
      <sheetName val="DL380 Gen9 E5-2650v3 2P"/>
      <sheetName val="DL380 Gen9 E5-2667v3 1P"/>
      <sheetName val="DL380 Gen9 E5-2670v3 2P IC"/>
      <sheetName val="DL380 Gen9 E5-2690v3 2P"/>
      <sheetName val="DL380 Gen9 E5-2697v3 2P"/>
      <sheetName val="DL 385p Gen8 6348 1P"/>
      <sheetName val="DL 385p Gen8 6376 2P"/>
      <sheetName val="DL560 Gen8 E5-4627v2"/>
      <sheetName val="DL560 Gen8 E5-4657Lv2"/>
      <sheetName val="DL580 Gen8 E7-4830"/>
      <sheetName val="DL580 Gen8 E7-4870"/>
      <sheetName val="DL580 Gen8 E7-4890"/>
      <sheetName val="HP DL580 Gen9E7-8860v3"/>
      <sheetName val="HP DL580 Gen9E7-8880v3"/>
      <sheetName val="DL 585 G7 4P 6320 SFF"/>
      <sheetName val="BL460c Gen8 E5-2620"/>
      <sheetName val="BL460c Gen8 E5-2640"/>
      <sheetName val="BL460c Gen8 E5-2650"/>
      <sheetName val="BL460c Gen8 E5-2670"/>
      <sheetName val="BL460c Gen8 E5-2620v2"/>
      <sheetName val="BL460c Gen8 E5-2640v2"/>
      <sheetName val="BL460c Gen8 E5-2650v2"/>
      <sheetName val="BL460c Gen8 E5-2670v2"/>
      <sheetName val="BL460c Gen8 E5-2680v2 1P"/>
      <sheetName val="BL460c Gen8 E5-2690v2"/>
      <sheetName val="BL460c Gen8 E5-2697v2"/>
      <sheetName val="BL460c Gen9 E5-2620v3 1P"/>
      <sheetName val="BL460c Gen9 E5-2640v3 2P"/>
      <sheetName val="BL460c Gen9 E5-2680v3 2P"/>
      <sheetName val="BL460c Gen9 E5-2690v3 2P"/>
      <sheetName val="BL465c Gen8 6320 2P"/>
      <sheetName val="BL465c Gen8 6378 2P"/>
      <sheetName val="SL2500 24SFF"/>
      <sheetName val="c3000 Virtualization Bundle"/>
      <sheetName val="c7000 PL Flex-10"/>
      <sheetName val="c7000 PL FlexFab"/>
      <sheetName val="Sheet1"/>
    </sheetNames>
    <sheetDataSet>
      <sheetData sheetId="0">
        <row r="4">
          <cell r="T4">
            <v>2.385E-2</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Liant Smart Buy Servers"/>
      <sheetName val="ProLiant Smart Buy Options"/>
      <sheetName val="Storage Smart Buys"/>
      <sheetName val="Networking Smart Buys"/>
      <sheetName val="Smart Buy Care Packs"/>
      <sheetName val="Carepack SPIFs"/>
      <sheetName val="MicroServer N54L"/>
      <sheetName val="MicroServer G1610T"/>
      <sheetName val="MicroServer G2020T"/>
      <sheetName val="MicroServer G2020T WS12"/>
      <sheetName val="MicroServer E3-1220Lv2"/>
      <sheetName val="MicroServer E3-1220Lv2 2-Drive"/>
      <sheetName val="MicroServer E3-1220Lv2 4-Drive"/>
      <sheetName val="ML10 E3-1220v2"/>
      <sheetName val="ML10 E3-1220v2 2-Drive"/>
      <sheetName val="ML10v2 G3240 NHP"/>
      <sheetName val="ML10v2 i3-4150 NHP"/>
      <sheetName val="ML10v2 E3-1220v3 NHP"/>
      <sheetName val="ML10v2 E3-1220v3 NHP (2)"/>
      <sheetName val="ML110 Gen9 E5-1603v3 LFF"/>
      <sheetName val="ML110 Gen9 E5 1620v3 LFF"/>
      <sheetName val="ML110 Gen9 E5-2603v3 NHP"/>
      <sheetName val="ML310e Gen8 v2 E3-1220v3 NHP"/>
      <sheetName val="ML310e Gen8 v2 E3-1220v3"/>
      <sheetName val="ML310e Gen8 v2 E3-1220v3 2-Drv"/>
      <sheetName val="ML310e Gen8 v2 E3-1230v3"/>
      <sheetName val="ML310e Gen8 v2 E3-1230v3 2-Drv"/>
      <sheetName val="ML310e Gen8 v2 E3-1240v3"/>
      <sheetName val="ML350e Gen8 E5-2403v2 LFF"/>
      <sheetName val="ML350e Gen8 E5-2420v2 LFF"/>
      <sheetName val="ML350e Gen8 E5-2440v2 SFF"/>
      <sheetName val="ML350p Gen8 E5-2620 LFF"/>
      <sheetName val="ML350p Gen8 E5-2620 SFF"/>
      <sheetName val="ML350p Gen8 E5-2609v2 LFF"/>
      <sheetName val="ML350p Gen8 E5-2609v2 2-Drv"/>
      <sheetName val="ML350p Gen8 E5-2620v2 SFF"/>
      <sheetName val="ML350p Gen8 E5-2640v2 SFF"/>
      <sheetName val="ML350p Gen8 E5-2630v2 LFF"/>
      <sheetName val="ML350p Gen8 E5-2670v2 SFF"/>
      <sheetName val="ML350 Gen9 E5-2609v3 LFF"/>
      <sheetName val="ML350 Gen9 E5-2620v3 SFF"/>
      <sheetName val="ML350 Gen9 E5-2609v3 2-Drv"/>
      <sheetName val="ML350 Gen9 E5-2640v3 SFF"/>
      <sheetName val="ML150 Gen9 E5-2620v3"/>
      <sheetName val="ML150 Gen9 E5-2609v3"/>
      <sheetName val="DL320e Gen8 E3-1220v2"/>
      <sheetName val="DL320e Gen8 E3-1240v2"/>
      <sheetName val="DL320e Gen8 v2 E3-1220v3"/>
      <sheetName val="DL320e Gen8 v2 E3-1240v3"/>
      <sheetName val="DL320e Gen8 v2 E3-1270v3"/>
      <sheetName val="DL360e Gen8 E5-2403v2 LFF"/>
      <sheetName val="DL360e Gen8 E5-2403v2 SFF"/>
      <sheetName val="DL360e Gen8 E5-2420v2"/>
      <sheetName val="DL360e Gen8 E5-2440v2 2P"/>
      <sheetName val="DL60 Gen9 E5-2603v3"/>
      <sheetName val="DL60 Gen9 E5-2620v3"/>
      <sheetName val="DL80 Gen9 E5-2603v3"/>
      <sheetName val="DL80 Gen9 E5-2609v3"/>
      <sheetName val="DL120 Gen9 E5-2609v3"/>
      <sheetName val="DL120 Gen9 E5-2620v3"/>
      <sheetName val="DL160 Gen9 E5-2603v3 LFF"/>
      <sheetName val="DL160 Gen9 E5-2609v3 SFF"/>
      <sheetName val="DL160 Gen9 E5-2620v3 SFF"/>
      <sheetName val="DL160 Gen9 E5-2640v3 SFF"/>
      <sheetName val="DL360p Gen8 E5-2609"/>
      <sheetName val="DL360p Gen8 E5-2620"/>
      <sheetName val="DL360p Gen8 E5-2650 IC"/>
      <sheetName val="DL360p Gen8 E5-2640"/>
      <sheetName val="DL360p Gen8 E5-2660"/>
      <sheetName val="DL360p Gen8 E5-2670"/>
      <sheetName val="DL360p Gen8 E5-2690"/>
      <sheetName val="DL360p Gen8 E5-2609v2"/>
      <sheetName val="DL360p Gen8 E5-2620v2"/>
      <sheetName val="DL360p Gen8 E5-2630v2"/>
      <sheetName val="DL360p Gen8 E5-2640v2"/>
      <sheetName val="DL360p Gen8 E5-2660v2"/>
      <sheetName val="DL360p Gen8 E5-2670v2 2P"/>
      <sheetName val="DL360p Gen8 E5-2680 2P"/>
      <sheetName val="DL360p Gen8 E5-2690v2 1P"/>
      <sheetName val="DL360p Gen8 E5-2690v2 2P"/>
      <sheetName val="DL360 Gen9 E5-2609v3 1P"/>
      <sheetName val="DL360 Gen9 E5-2620v3 1P"/>
      <sheetName val="DL360 Gen9 E5-2620v3 P440ar 1P "/>
      <sheetName val="DL360 Gen9 E5-2640v3 2P"/>
      <sheetName val="DL360 Gen9 E5-2643v3 1P"/>
      <sheetName val="DL360 Gen9 E5-2660v3 1P"/>
      <sheetName val="DL360 Gen9 E5-2667v3 1P"/>
      <sheetName val="DL360 Gen9 E5-2690v3 1P"/>
      <sheetName val="DL360 Gen9 E5-2670v3 2P"/>
      <sheetName val="DL360 Gen9 E5-2680v3 2P"/>
      <sheetName val="DL360 Gen9 E5-2697v3 2P"/>
      <sheetName val="DL380e Gen8 E5-2403v2 LFF"/>
      <sheetName val="DL380e Gen8 E5-2403v2 SFF"/>
      <sheetName val="DL380e Gen8 E5-2420v2"/>
      <sheetName val="DL380e Gen8 E5-2440v2 2P 25SFF"/>
      <sheetName val="DL380e Gen8 E5-2470v2"/>
      <sheetName val="DL180 Gen9 E5-2603v3"/>
      <sheetName val="DL180 Gen9 E5-2609v3"/>
      <sheetName val="DL180 Gen9 E5-2620v3"/>
      <sheetName val="DL180 Gen9 E5-2640v3"/>
      <sheetName val="DL380p Gen8 E5-2609"/>
      <sheetName val="DL380p Gen8 E5-2620 LFF"/>
      <sheetName val="DL380p Gen8 E5-2620"/>
      <sheetName val="DL380p Gen8 E5-2640 1P 25SFF"/>
      <sheetName val="DL380p Gen8 E5-2640"/>
      <sheetName val="DL380p Gen8 E5-2660"/>
      <sheetName val="DL380p Gen8 E5-2670"/>
      <sheetName val="DL380p Gen8 E5-2690"/>
      <sheetName val="DL380p Gen8 E5-2609v2"/>
      <sheetName val="DL380p Gen8 E5-2620v2"/>
      <sheetName val="DL380p Gen8 E5-2640v2 2P"/>
      <sheetName val="DL380p Gen8 E5-2650v2 2P"/>
      <sheetName val="DL380p Gen8 E5-2660v2 1P"/>
      <sheetName val="DL380p Gen8 E5-2670v2 2P"/>
      <sheetName val="DL380p Gen8 E5-2690v2 1P SFF"/>
      <sheetName val="DL380p Gen8 E5-2690v2 2P"/>
      <sheetName val="DL380p Gen8 E5-2697v2"/>
      <sheetName val="DL380p Gen8 E5-2640v2 1P 25SFF"/>
      <sheetName val="DL380p Gen8 E5-2620v2 LFF"/>
      <sheetName val="DL380 Gen9 E5-2609v3 1P"/>
      <sheetName val="DL380 Gen9 E5-2620v3 1P"/>
      <sheetName val="DL380 Gen9 E5-2620v3 P440ar 1P"/>
      <sheetName val="DL380 Gen9 E5-2640v3 2P"/>
      <sheetName val="DL380 Gen9 E5-2640v3 1P 24SFF"/>
      <sheetName val="DL380 Gen9 E5-2643v3 1P"/>
      <sheetName val="DL380 Gen9 E5-2620v3 1P LFF"/>
      <sheetName val="DL380 Gen9 E5-2650v3 2P"/>
      <sheetName val="DL380 Gen9 E5-2667v3 1P"/>
      <sheetName val="DL380 Gen9 E5-2670v3 2P IC"/>
      <sheetName val="DL380 Gen9 E5-2690v3 2P"/>
      <sheetName val="DL380 Gen9 E5-2697v3 2P"/>
      <sheetName val="DL 385p Gen8 6348 1P"/>
      <sheetName val="DL 385p Gen8 6376 2P"/>
      <sheetName val="DL560 Gen8 E5-4617"/>
      <sheetName val="DL560 Gen8 E5-4650"/>
      <sheetName val="DL560 Gen8 E5-4627v2"/>
      <sheetName val="DL560 Gen8 E5-4657Lv2"/>
      <sheetName val="DL560 Gen9 E5-4627v3"/>
      <sheetName val="DL560 Gen9 E5-4655v3"/>
      <sheetName val="DL560 Gen9 E5-4667v3"/>
      <sheetName val="DL560 Gen9 E5-4669v3"/>
      <sheetName val="DL580 Gen8 E7-4830"/>
      <sheetName val="DL580 Gen8 E7-4870"/>
      <sheetName val="DL580 Gen8 E7-4890"/>
      <sheetName val="HP DL580 Gen9E7-8860v3"/>
      <sheetName val="HP DL580 Gen9E7-8880v3"/>
      <sheetName val="DL 585 G7 4P 6320 SFF"/>
      <sheetName val="BL460c Gen8 E5-2620"/>
      <sheetName val="BL460c Gen8 E5-2640"/>
      <sheetName val="BL460c Gen8 E5-2650"/>
      <sheetName val="BL460c Gen8 E5-2670"/>
      <sheetName val="BL460c Gen8 E5-2620v2"/>
      <sheetName val="BL460c Gen8 E5-2640v2"/>
      <sheetName val="BL460c Gen8 E5-2650v2"/>
      <sheetName val="BL460c Gen8 E5-2670v2"/>
      <sheetName val="BL460c Gen8 E5-2680v2 1P"/>
      <sheetName val="BL460c Gen8 E5-2690v2"/>
      <sheetName val="BL460c Gen8 E5-2697v2"/>
      <sheetName val="BL460c Gen9 E5-2620v3 1P"/>
      <sheetName val="BL460c Gen9 E5-2640v3 2P"/>
      <sheetName val="BL460c Gen9 E5-2680v3 2P"/>
      <sheetName val="BL460c Gen9 E5-2690v3 2P"/>
      <sheetName val="BL465c Gen8 6320 2P"/>
      <sheetName val="BL465c Gen8 6378 2P"/>
      <sheetName val="SL2500 24SFF"/>
      <sheetName val="c3000 Virtualization Bundle"/>
      <sheetName val="c7000 PL Flex-10"/>
      <sheetName val="c7000 PL FlexFab"/>
      <sheetName val="Sheet1"/>
    </sheetNames>
    <sheetDataSet>
      <sheetData sheetId="0">
        <row r="1">
          <cell r="B1" t="str">
            <v xml:space="preserve"> HP ProLiant Server Smart Buys</v>
          </cell>
        </row>
        <row r="2">
          <cell r="B2" t="str">
            <v>ProLiant Server Smart Buy Hot Sheet for June 2015</v>
          </cell>
        </row>
        <row r="4">
          <cell r="B4" t="str">
            <v>HP Part #</v>
          </cell>
          <cell r="C4" t="str">
            <v>Description</v>
          </cell>
          <cell r="D4" t="str">
            <v>CPU</v>
          </cell>
          <cell r="E4" t="str">
            <v>HDD</v>
          </cell>
          <cell r="F4" t="str">
            <v>Memory</v>
          </cell>
          <cell r="G4" t="str">
            <v>Optical</v>
          </cell>
          <cell r="H4" t="str">
            <v>Power Supply</v>
          </cell>
          <cell r="I4" t="str">
            <v>Other Added Features (Controllers, Management, Windows OS)</v>
          </cell>
          <cell r="J4" t="str">
            <v>JRIT Bundle?</v>
          </cell>
          <cell r="K4" t="str">
            <v>Smart Buy Price</v>
          </cell>
          <cell r="L4" t="str">
            <v>Rebates though October 31</v>
          </cell>
          <cell r="M4" t="str">
            <v>Smart Buy Price after rebate</v>
          </cell>
          <cell r="N4" t="str">
            <v>S-Buy $ Savings</v>
          </cell>
          <cell r="O4" t="str">
            <v>S-Buy % Savings</v>
          </cell>
          <cell r="P4" t="str">
            <v>Monthly lease pmt*</v>
          </cell>
          <cell r="Q4" t="str">
            <v>SPIF</v>
          </cell>
        </row>
        <row r="5">
          <cell r="B5" t="str">
            <v>HP ProLiant rack servers</v>
          </cell>
        </row>
        <row r="6">
          <cell r="B6" t="str">
            <v>DL320e Gen8 - Intel Processor Servers</v>
          </cell>
        </row>
        <row r="7">
          <cell r="B7" t="str">
            <v>687520-S01</v>
          </cell>
          <cell r="C7" t="str">
            <v>HP DL320eGen8 E3-1220v2 NHP US Svr/S-buy</v>
          </cell>
          <cell r="D7">
            <v>1</v>
          </cell>
          <cell r="E7" t="str">
            <v>1x1TB SATA, up to 4 LFF</v>
          </cell>
          <cell r="F7" t="str">
            <v>4GB (1x4) UDIMM</v>
          </cell>
          <cell r="G7" t="str">
            <v>None included</v>
          </cell>
          <cell r="H7" t="str">
            <v>1x350W</v>
          </cell>
          <cell r="I7" t="str">
            <v xml:space="preserve">B120i                                    </v>
          </cell>
          <cell r="K7">
            <v>979</v>
          </cell>
          <cell r="M7">
            <v>979</v>
          </cell>
          <cell r="N7">
            <v>250</v>
          </cell>
          <cell r="O7">
            <v>0.20341741253051263</v>
          </cell>
          <cell r="P7">
            <v>23</v>
          </cell>
        </row>
        <row r="8">
          <cell r="B8" t="str">
            <v>687519-S01</v>
          </cell>
          <cell r="C8" t="str">
            <v>HP DL320eGen8 E3-1240v2 HP US Svr/S-Buy</v>
          </cell>
          <cell r="D8">
            <v>1</v>
          </cell>
          <cell r="E8" t="str">
            <v>None Included, up to 4 LFF</v>
          </cell>
          <cell r="F8" t="str">
            <v>8GB (2x4)  UDIMM</v>
          </cell>
          <cell r="G8" t="str">
            <v>None Included</v>
          </cell>
          <cell r="H8" t="str">
            <v>1x350W</v>
          </cell>
          <cell r="I8" t="str">
            <v xml:space="preserve">B120i                                          </v>
          </cell>
          <cell r="K8">
            <v>979</v>
          </cell>
          <cell r="M8">
            <v>979</v>
          </cell>
          <cell r="N8">
            <v>261</v>
          </cell>
          <cell r="O8">
            <v>0.21048387096774193</v>
          </cell>
          <cell r="P8">
            <v>23</v>
          </cell>
        </row>
        <row r="9">
          <cell r="B9" t="str">
            <v>DL320e Gen8 v2 - Intel Processor Servers</v>
          </cell>
        </row>
        <row r="10">
          <cell r="B10" t="str">
            <v>736663-S01</v>
          </cell>
          <cell r="C10" t="str">
            <v xml:space="preserve">HP DL320e Gen8v2 E3-1220v3 LFF US Svr/S-Buy </v>
          </cell>
          <cell r="D10">
            <v>1</v>
          </cell>
          <cell r="E10" t="str">
            <v>None Included, up to 2 LFF</v>
          </cell>
          <cell r="F10" t="str">
            <v>4GB (1x4) UDIMM</v>
          </cell>
          <cell r="G10" t="str">
            <v>None Included</v>
          </cell>
          <cell r="H10" t="str">
            <v>1x300W</v>
          </cell>
          <cell r="I10" t="str">
            <v xml:space="preserve">B120i                                          </v>
          </cell>
          <cell r="K10">
            <v>749</v>
          </cell>
          <cell r="M10">
            <v>749</v>
          </cell>
          <cell r="N10">
            <v>161</v>
          </cell>
          <cell r="O10">
            <v>0.17692307692307693</v>
          </cell>
          <cell r="P10">
            <v>18</v>
          </cell>
        </row>
        <row r="11">
          <cell r="B11" t="str">
            <v>DL360e Gen8 - Intel v2 Processor Servers</v>
          </cell>
        </row>
        <row r="12">
          <cell r="B12" t="str">
            <v>747091-S01</v>
          </cell>
          <cell r="C12" t="str">
            <v xml:space="preserve"> HP DL360e Gen8 E5-2403v2 4LFF US Svr/S-Buy</v>
          </cell>
          <cell r="D12">
            <v>1</v>
          </cell>
          <cell r="E12" t="str">
            <v>0, up to 4 LFF</v>
          </cell>
          <cell r="F12" t="str">
            <v>1GB (1x4) UDIMM</v>
          </cell>
          <cell r="G12" t="str">
            <v>None included</v>
          </cell>
          <cell r="H12" t="str">
            <v>1x460W</v>
          </cell>
          <cell r="I12" t="str">
            <v>B120i</v>
          </cell>
          <cell r="K12">
            <v>999</v>
          </cell>
          <cell r="M12">
            <v>999</v>
          </cell>
          <cell r="N12">
            <v>608</v>
          </cell>
          <cell r="O12">
            <v>0.37834474175482263</v>
          </cell>
          <cell r="P12">
            <v>24</v>
          </cell>
        </row>
        <row r="13">
          <cell r="B13" t="str">
            <v>747092-S01</v>
          </cell>
          <cell r="C13" t="str">
            <v>HP DL360e Gen8 E5-2403v2 8SFF US Svr/S-Buy</v>
          </cell>
          <cell r="D13">
            <v>1</v>
          </cell>
          <cell r="E13" t="str">
            <v>0, up to 8 SFF</v>
          </cell>
          <cell r="F13" t="str">
            <v>8GB (1x8) RDIMM</v>
          </cell>
          <cell r="G13" t="str">
            <v>None included</v>
          </cell>
          <cell r="H13" t="str">
            <v>2x460W</v>
          </cell>
          <cell r="I13" t="str">
            <v xml:space="preserve">B320i                                          </v>
          </cell>
          <cell r="K13">
            <v>1399</v>
          </cell>
          <cell r="M13">
            <v>1399</v>
          </cell>
          <cell r="N13">
            <v>1271</v>
          </cell>
          <cell r="O13">
            <v>0.47602996254681645</v>
          </cell>
          <cell r="P13">
            <v>33</v>
          </cell>
        </row>
        <row r="14">
          <cell r="B14" t="str">
            <v>747093-S01</v>
          </cell>
          <cell r="C14" t="str">
            <v>HP DL360e Gen8 E5-2420v2 8SFF US Svr/S-Buy</v>
          </cell>
          <cell r="D14">
            <v>1</v>
          </cell>
          <cell r="E14" t="str">
            <v>0, up to 8 SFF</v>
          </cell>
          <cell r="F14" t="str">
            <v>16GB (2x8) RDIMM</v>
          </cell>
          <cell r="G14" t="str">
            <v>None included</v>
          </cell>
          <cell r="H14" t="str">
            <v>2x460W</v>
          </cell>
          <cell r="I14" t="str">
            <v>B320i/512MB FBWC</v>
          </cell>
          <cell r="K14">
            <v>1899</v>
          </cell>
          <cell r="M14">
            <v>1899</v>
          </cell>
          <cell r="N14">
            <v>1531</v>
          </cell>
          <cell r="O14">
            <v>0.44635568513119533</v>
          </cell>
          <cell r="P14">
            <v>45</v>
          </cell>
        </row>
        <row r="15">
          <cell r="B15" t="str">
            <v>747094-S01</v>
          </cell>
          <cell r="C15" t="str">
            <v>HP DL360e Gen8 E5-2440v2 8SFF US Svr/S-Buy</v>
          </cell>
          <cell r="D15">
            <v>2</v>
          </cell>
          <cell r="E15" t="str">
            <v>0, up to 8 SFF</v>
          </cell>
          <cell r="F15" t="str">
            <v>32GB (4x8)RDIMM</v>
          </cell>
          <cell r="G15" t="str">
            <v>None included</v>
          </cell>
          <cell r="H15" t="str">
            <v>2x460W</v>
          </cell>
          <cell r="I15" t="str">
            <v>B320i/512MB FBWC</v>
          </cell>
          <cell r="K15">
            <v>3399</v>
          </cell>
          <cell r="M15">
            <v>3399</v>
          </cell>
          <cell r="N15">
            <v>2209</v>
          </cell>
          <cell r="O15">
            <v>0.39390156918687591</v>
          </cell>
          <cell r="P15">
            <v>81</v>
          </cell>
        </row>
        <row r="16">
          <cell r="B16" t="str">
            <v>DL60 Gen9 - Intel v3 Processor Servers</v>
          </cell>
        </row>
        <row r="17">
          <cell r="B17" t="str">
            <v>788076-S01</v>
          </cell>
          <cell r="C17" t="str">
            <v xml:space="preserve">HP DL60 Gen9 E5-2603v3 NHP US Svr/S-Buy </v>
          </cell>
          <cell r="D17">
            <v>1</v>
          </cell>
          <cell r="E17" t="str">
            <v>0, up to 4 LFF NHP</v>
          </cell>
          <cell r="F17" t="str">
            <v>8GB (1x8) RDIMM</v>
          </cell>
          <cell r="G17" t="str">
            <v>None included</v>
          </cell>
          <cell r="H17" t="str">
            <v>1x550W</v>
          </cell>
          <cell r="I17" t="str">
            <v>B140i</v>
          </cell>
          <cell r="K17">
            <v>949</v>
          </cell>
          <cell r="M17">
            <v>949</v>
          </cell>
          <cell r="N17">
            <v>608</v>
          </cell>
          <cell r="O17">
            <v>0.39</v>
          </cell>
          <cell r="P17">
            <v>23</v>
          </cell>
          <cell r="Q17">
            <v>25</v>
          </cell>
        </row>
        <row r="18">
          <cell r="B18" t="str">
            <v>788077-S01</v>
          </cell>
          <cell r="C18" t="str">
            <v xml:space="preserve">HP DL60 Gen9 E5-2620v3 LFF US Svr/S-Buy </v>
          </cell>
          <cell r="D18">
            <v>1</v>
          </cell>
          <cell r="E18" t="str">
            <v>0, up to 4 LFF</v>
          </cell>
          <cell r="F18" t="str">
            <v>8GB (1x8) RDIMM</v>
          </cell>
          <cell r="G18" t="str">
            <v>None included</v>
          </cell>
          <cell r="H18" t="str">
            <v>1x550W</v>
          </cell>
          <cell r="I18" t="str">
            <v>B140i</v>
          </cell>
          <cell r="K18">
            <v>1149</v>
          </cell>
          <cell r="M18">
            <v>1149</v>
          </cell>
          <cell r="N18">
            <v>803</v>
          </cell>
          <cell r="O18">
            <v>0.41</v>
          </cell>
          <cell r="P18">
            <v>27</v>
          </cell>
        </row>
        <row r="19">
          <cell r="B19" t="str">
            <v>DL80 Gen9 - Intel v3 Processor Servers</v>
          </cell>
        </row>
        <row r="20">
          <cell r="B20" t="str">
            <v>788146-S01</v>
          </cell>
          <cell r="C20" t="str">
            <v xml:space="preserve">HP DL80 Gen9 E5-2603v3 NHP US Svr/S-Buy </v>
          </cell>
          <cell r="D20">
            <v>1</v>
          </cell>
          <cell r="E20" t="str">
            <v>0, up to 4 LFF NHP</v>
          </cell>
          <cell r="F20" t="str">
            <v>8GB (1x8) RDIMM</v>
          </cell>
          <cell r="G20" t="str">
            <v>None included</v>
          </cell>
          <cell r="H20" t="str">
            <v>1x550W</v>
          </cell>
          <cell r="I20" t="str">
            <v>B140i</v>
          </cell>
          <cell r="K20">
            <v>999</v>
          </cell>
          <cell r="M20">
            <v>999</v>
          </cell>
          <cell r="N20">
            <v>568</v>
          </cell>
          <cell r="O20">
            <v>0.38</v>
          </cell>
          <cell r="P20">
            <v>24</v>
          </cell>
          <cell r="Q20">
            <v>25</v>
          </cell>
        </row>
        <row r="21">
          <cell r="B21" t="str">
            <v>788147-S01</v>
          </cell>
          <cell r="C21" t="str">
            <v>HP DL80 Gen9 E5-2609v3 8LFF US Svr/S-Buy</v>
          </cell>
          <cell r="D21">
            <v>1</v>
          </cell>
          <cell r="E21" t="str">
            <v>0, up to 4 LFF</v>
          </cell>
          <cell r="F21" t="str">
            <v>8GB (1x8) RDIMM</v>
          </cell>
          <cell r="G21" t="str">
            <v>None included</v>
          </cell>
          <cell r="H21" t="str">
            <v>1x550W</v>
          </cell>
          <cell r="I21" t="str">
            <v>B140i</v>
          </cell>
          <cell r="K21">
            <v>1149</v>
          </cell>
          <cell r="M21">
            <v>1149</v>
          </cell>
          <cell r="N21">
            <v>837</v>
          </cell>
          <cell r="O21">
            <v>0.42</v>
          </cell>
          <cell r="P21">
            <v>27</v>
          </cell>
        </row>
        <row r="22">
          <cell r="B22" t="str">
            <v>DL120 Gen9 - Intel v3 Processor Servers</v>
          </cell>
        </row>
        <row r="23">
          <cell r="B23" t="str">
            <v>788090-S01</v>
          </cell>
          <cell r="C23" t="str">
            <v>HP DL120 Gen9 E5-2609v3 LFF US Svr/S-Buy</v>
          </cell>
          <cell r="D23">
            <v>1</v>
          </cell>
          <cell r="E23" t="str">
            <v>0, up to 4 LFF</v>
          </cell>
          <cell r="F23" t="str">
            <v>8GB (1x8) RDIMM</v>
          </cell>
          <cell r="G23" t="str">
            <v>None included</v>
          </cell>
          <cell r="H23" t="str">
            <v>1x550W</v>
          </cell>
          <cell r="I23" t="str">
            <v>B140i</v>
          </cell>
          <cell r="K23">
            <v>1399</v>
          </cell>
          <cell r="M23">
            <v>1399</v>
          </cell>
          <cell r="N23">
            <v>500</v>
          </cell>
          <cell r="O23">
            <v>0.26</v>
          </cell>
          <cell r="P23">
            <v>33</v>
          </cell>
        </row>
        <row r="24">
          <cell r="B24" t="str">
            <v>788091-S01</v>
          </cell>
          <cell r="C24" t="str">
            <v>HP DL120 Gen9 E5-2620v3 SFF US Svr/S-Buy</v>
          </cell>
          <cell r="D24">
            <v>1</v>
          </cell>
          <cell r="E24" t="str">
            <v>0, up to 8 SFF</v>
          </cell>
          <cell r="F24" t="str">
            <v>8GB (1x8) RDIMM</v>
          </cell>
          <cell r="G24" t="str">
            <v>None included</v>
          </cell>
          <cell r="H24" t="str">
            <v>1x550W</v>
          </cell>
          <cell r="I24" t="str">
            <v>H240 Smart HBA</v>
          </cell>
          <cell r="K24">
            <v>1899</v>
          </cell>
          <cell r="M24">
            <v>1899</v>
          </cell>
          <cell r="N24">
            <v>647</v>
          </cell>
          <cell r="O24">
            <v>0.25</v>
          </cell>
          <cell r="P24">
            <v>45</v>
          </cell>
        </row>
        <row r="25">
          <cell r="B25" t="str">
            <v>DL160 Gen9 - Intel v3 Processor Servers</v>
          </cell>
        </row>
        <row r="26">
          <cell r="B26" t="str">
            <v>783357-S01</v>
          </cell>
          <cell r="C26" t="str">
            <v>HP DL160 Gen9 E5-2603v3 LFF US Svr/S-Buy</v>
          </cell>
          <cell r="D26">
            <v>1</v>
          </cell>
          <cell r="E26" t="str">
            <v>0, up to 4 LFF</v>
          </cell>
          <cell r="F26" t="str">
            <v>8GB (1x8) RDIMM</v>
          </cell>
          <cell r="G26" t="str">
            <v>None included</v>
          </cell>
          <cell r="H26" t="str">
            <v>1x550W</v>
          </cell>
          <cell r="I26" t="str">
            <v>B140i</v>
          </cell>
          <cell r="K26">
            <v>999</v>
          </cell>
          <cell r="M26">
            <v>999</v>
          </cell>
          <cell r="N26">
            <v>829</v>
          </cell>
          <cell r="O26">
            <v>0.44897959183673469</v>
          </cell>
          <cell r="P26">
            <v>24</v>
          </cell>
        </row>
        <row r="27">
          <cell r="B27" t="str">
            <v>783358-S01</v>
          </cell>
          <cell r="C27" t="str">
            <v xml:space="preserve">HP DL160 Gen9 E5-2609v3 SFF US Svr/S-Buy </v>
          </cell>
          <cell r="D27">
            <v>1</v>
          </cell>
          <cell r="E27" t="str">
            <v>0, up to 8 SFF</v>
          </cell>
          <cell r="F27" t="str">
            <v>8GB (1x8) RDIMM</v>
          </cell>
          <cell r="G27" t="str">
            <v>None included</v>
          </cell>
          <cell r="H27" t="str">
            <v>1x550W</v>
          </cell>
          <cell r="I27" t="str">
            <v>H240 Smart HBA</v>
          </cell>
          <cell r="K27">
            <v>1599</v>
          </cell>
          <cell r="M27">
            <v>1599</v>
          </cell>
          <cell r="N27">
            <v>937</v>
          </cell>
          <cell r="O27">
            <v>0.37</v>
          </cell>
          <cell r="P27">
            <v>38</v>
          </cell>
          <cell r="Q27">
            <v>20</v>
          </cell>
        </row>
        <row r="28">
          <cell r="B28" t="str">
            <v>783359-S01</v>
          </cell>
          <cell r="C28" t="str">
            <v xml:space="preserve">HP DL160 Gen9 E5-2620v3 SFF US Svr/S-Buy </v>
          </cell>
          <cell r="D28">
            <v>1</v>
          </cell>
          <cell r="E28" t="str">
            <v>0, up to 8 SFF</v>
          </cell>
          <cell r="F28" t="str">
            <v>16GB (2x8) RDIMM</v>
          </cell>
          <cell r="G28" t="str">
            <v>None included</v>
          </cell>
          <cell r="H28" t="str">
            <v>1x550W</v>
          </cell>
          <cell r="I28" t="str">
            <v>H240 Smart HBA</v>
          </cell>
          <cell r="K28">
            <v>1749</v>
          </cell>
          <cell r="M28">
            <v>1749</v>
          </cell>
          <cell r="N28">
            <v>1220</v>
          </cell>
          <cell r="O28">
            <v>0.41</v>
          </cell>
          <cell r="P28">
            <v>42</v>
          </cell>
        </row>
        <row r="29">
          <cell r="B29" t="str">
            <v>783360-S01</v>
          </cell>
          <cell r="C29" t="str">
            <v>HP DL160 Gen9 E5-2640v3 SFF US Svr/S-Buy</v>
          </cell>
          <cell r="D29">
            <v>2</v>
          </cell>
          <cell r="E29" t="str">
            <v>0, up to 8 SFF</v>
          </cell>
          <cell r="F29" t="str">
            <v>32GB (2x16) RDIMM</v>
          </cell>
          <cell r="G29" t="str">
            <v>None included</v>
          </cell>
          <cell r="H29" t="str">
            <v>2x800W</v>
          </cell>
          <cell r="I29" t="str">
            <v xml:space="preserve">P440/4G </v>
          </cell>
          <cell r="K29">
            <v>3999</v>
          </cell>
          <cell r="M29">
            <v>3999</v>
          </cell>
          <cell r="N29">
            <v>2411</v>
          </cell>
          <cell r="O29">
            <v>0.38</v>
          </cell>
          <cell r="P29">
            <v>95</v>
          </cell>
        </row>
        <row r="30">
          <cell r="B30" t="str">
            <v>DL360p Gen8 - Intel v2 Processor Servers</v>
          </cell>
        </row>
        <row r="31">
          <cell r="B31" t="str">
            <v>737290-S01</v>
          </cell>
          <cell r="C31" t="str">
            <v>HP DL360p Gen8 E5-2609 v2 US Svr/S-Buy</v>
          </cell>
          <cell r="D31">
            <v>1</v>
          </cell>
          <cell r="E31" t="str">
            <v>0, up to 8 SFF</v>
          </cell>
          <cell r="F31" t="str">
            <v>8GB (1x8) RDIMM</v>
          </cell>
          <cell r="G31" t="str">
            <v>None included</v>
          </cell>
          <cell r="H31" t="str">
            <v>1x460W</v>
          </cell>
          <cell r="I31" t="str">
            <v xml:space="preserve">P420i/ZM                                       </v>
          </cell>
          <cell r="K31">
            <v>1839</v>
          </cell>
          <cell r="M31">
            <v>1839</v>
          </cell>
          <cell r="N31">
            <v>1285</v>
          </cell>
          <cell r="O31">
            <v>0.41133162612035851</v>
          </cell>
          <cell r="P31">
            <v>44</v>
          </cell>
        </row>
        <row r="32">
          <cell r="B32" t="str">
            <v>737291-S01</v>
          </cell>
          <cell r="C32" t="str">
            <v>HP DL360p Gen8 E5-2620 v2 US Svr/S-Buy</v>
          </cell>
          <cell r="D32">
            <v>1</v>
          </cell>
          <cell r="E32" t="str">
            <v>0, up to 8 SFF</v>
          </cell>
          <cell r="F32" t="str">
            <v>16GB (2x8) RDIMM</v>
          </cell>
          <cell r="G32" t="str">
            <v>None included</v>
          </cell>
          <cell r="H32" t="str">
            <v>2x460W</v>
          </cell>
          <cell r="I32" t="str">
            <v>P420i/512MB FBWC</v>
          </cell>
          <cell r="K32">
            <v>2429</v>
          </cell>
          <cell r="M32">
            <v>2429</v>
          </cell>
          <cell r="N32">
            <v>1763</v>
          </cell>
          <cell r="O32">
            <v>0.42056297709923662</v>
          </cell>
          <cell r="P32">
            <v>58</v>
          </cell>
        </row>
        <row r="33">
          <cell r="B33" t="str">
            <v>748300-S01</v>
          </cell>
          <cell r="C33" t="str">
            <v xml:space="preserve">HP DL360pGn8 E5-2630v2 SFF US Svr/S-Buy </v>
          </cell>
          <cell r="D33">
            <v>1</v>
          </cell>
          <cell r="E33" t="str">
            <v>0, up to 8 SFF</v>
          </cell>
          <cell r="F33" t="str">
            <v>16GB (1x16) RDIMM</v>
          </cell>
          <cell r="G33" t="str">
            <v>None included</v>
          </cell>
          <cell r="H33" t="str">
            <v>2x460W</v>
          </cell>
          <cell r="I33" t="str">
            <v>P420i/512MB FBWC</v>
          </cell>
          <cell r="K33">
            <v>2599</v>
          </cell>
          <cell r="M33">
            <v>2599</v>
          </cell>
          <cell r="N33">
            <v>1773</v>
          </cell>
          <cell r="O33">
            <v>0.40553522415370541</v>
          </cell>
          <cell r="P33">
            <v>62</v>
          </cell>
        </row>
        <row r="34">
          <cell r="B34" t="str">
            <v>737292-S01</v>
          </cell>
          <cell r="C34" t="str">
            <v>HP DL360p Gen8 E5-2640 v2 2P US Svr/S-Buy</v>
          </cell>
          <cell r="D34">
            <v>2</v>
          </cell>
          <cell r="E34" t="str">
            <v>0, up to 8 SFF</v>
          </cell>
          <cell r="F34" t="str">
            <v>16GB (2x8) RDIMM</v>
          </cell>
          <cell r="G34" t="str">
            <v>None included</v>
          </cell>
          <cell r="H34" t="str">
            <v>2x460W</v>
          </cell>
          <cell r="I34" t="str">
            <v xml:space="preserve">P420i/1GB FBWC                                 </v>
          </cell>
          <cell r="K34">
            <v>3899</v>
          </cell>
          <cell r="M34">
            <v>3899</v>
          </cell>
          <cell r="N34">
            <v>2192</v>
          </cell>
          <cell r="O34">
            <v>0.35987522574289937</v>
          </cell>
          <cell r="P34">
            <v>93</v>
          </cell>
        </row>
        <row r="35">
          <cell r="B35" t="str">
            <v>737293-S01</v>
          </cell>
          <cell r="C35" t="str">
            <v>HP DL360p Gen8 E5-2660 v2 2P US Svr/S-Buy</v>
          </cell>
          <cell r="D35">
            <v>2</v>
          </cell>
          <cell r="E35" t="str">
            <v>0, up to 8 SFF</v>
          </cell>
          <cell r="F35" t="str">
            <v>32GB (4x8)RDIMM</v>
          </cell>
          <cell r="G35" t="str">
            <v>None included</v>
          </cell>
          <cell r="H35" t="str">
            <v>2x750W</v>
          </cell>
          <cell r="I35" t="str">
            <v>P420i/2GB FBWC, Insight Control</v>
          </cell>
          <cell r="K35">
            <v>5549</v>
          </cell>
          <cell r="M35">
            <v>5549</v>
          </cell>
          <cell r="N35">
            <v>3106</v>
          </cell>
          <cell r="O35">
            <v>0.35886770652801847</v>
          </cell>
          <cell r="P35">
            <v>132</v>
          </cell>
        </row>
        <row r="36">
          <cell r="B36" t="str">
            <v>748301-S01</v>
          </cell>
          <cell r="C36" t="str">
            <v xml:space="preserve">HP DL360pG8 E5-2670v2 2P US Svr/S-Buy </v>
          </cell>
          <cell r="D36">
            <v>2</v>
          </cell>
          <cell r="E36" t="str">
            <v>0, up to 8 SFF</v>
          </cell>
          <cell r="F36" t="str">
            <v>32GB (2x16) RDIMM</v>
          </cell>
          <cell r="G36" t="str">
            <v>None included</v>
          </cell>
          <cell r="H36" t="str">
            <v>2x750W</v>
          </cell>
          <cell r="I36" t="str">
            <v xml:space="preserve">P420i/1GB FBWC                                 </v>
          </cell>
          <cell r="K36">
            <v>5699</v>
          </cell>
          <cell r="M36">
            <v>5699</v>
          </cell>
          <cell r="N36">
            <v>2687</v>
          </cell>
          <cell r="O36">
            <v>0.32041497734319102</v>
          </cell>
          <cell r="P36">
            <v>136</v>
          </cell>
        </row>
        <row r="37">
          <cell r="B37" t="str">
            <v>785091-S01</v>
          </cell>
          <cell r="C37" t="str">
            <v xml:space="preserve">HP DL360p Gen8 E5-2680v2 SFF Svr S-Buy </v>
          </cell>
          <cell r="D37">
            <v>2</v>
          </cell>
          <cell r="E37" t="str">
            <v>2x80GB SSD, up to 8SFF</v>
          </cell>
          <cell r="F37" t="str">
            <v>64GB (4x16) RDIMM</v>
          </cell>
          <cell r="G37" t="str">
            <v>None included</v>
          </cell>
          <cell r="H37" t="str">
            <v>2x460W</v>
          </cell>
          <cell r="I37" t="str">
            <v>P420i/1GB FBWC, Insight Control</v>
          </cell>
          <cell r="J37" t="str">
            <v>JRIT</v>
          </cell>
          <cell r="K37">
            <v>6949</v>
          </cell>
          <cell r="M37">
            <v>6949</v>
          </cell>
          <cell r="N37">
            <v>3699</v>
          </cell>
          <cell r="O37">
            <v>0.35</v>
          </cell>
          <cell r="P37">
            <v>166</v>
          </cell>
        </row>
        <row r="38">
          <cell r="B38" t="str">
            <v>748302-S01</v>
          </cell>
          <cell r="C38" t="str">
            <v xml:space="preserve">HP DL360pG8 E5-2690v2 US Svr/S-Buy </v>
          </cell>
          <cell r="D38">
            <v>2</v>
          </cell>
          <cell r="E38" t="str">
            <v>0, up to 8 SFF</v>
          </cell>
          <cell r="F38" t="str">
            <v>32GB (2x16) RDIMM</v>
          </cell>
          <cell r="G38" t="str">
            <v>None included</v>
          </cell>
          <cell r="H38" t="str">
            <v>2x750W</v>
          </cell>
          <cell r="I38" t="str">
            <v xml:space="preserve">P420i/1GB FBWC                                 </v>
          </cell>
          <cell r="K38">
            <v>6999</v>
          </cell>
          <cell r="M38">
            <v>6999</v>
          </cell>
          <cell r="N38">
            <v>2787</v>
          </cell>
          <cell r="O38">
            <v>0.28479460453709382</v>
          </cell>
          <cell r="P38">
            <v>167</v>
          </cell>
        </row>
        <row r="39">
          <cell r="B39" t="str">
            <v>DL360 Gen9 - Intel v3 Processor Servers</v>
          </cell>
        </row>
        <row r="40">
          <cell r="B40" t="str">
            <v>780017-S01</v>
          </cell>
          <cell r="C40" t="str">
            <v>HP DL360 Gen9 E5-2609v3 SAS US Svr/S-Buy</v>
          </cell>
          <cell r="D40">
            <v>1</v>
          </cell>
          <cell r="E40" t="str">
            <v>0, up to 8 SFF</v>
          </cell>
          <cell r="F40" t="str">
            <v>8GB (1x8) RDIMM</v>
          </cell>
          <cell r="G40" t="str">
            <v>None included</v>
          </cell>
          <cell r="H40" t="str">
            <v>1x500W</v>
          </cell>
          <cell r="I40" t="str">
            <v>H240ar HBA</v>
          </cell>
          <cell r="K40">
            <v>1839</v>
          </cell>
          <cell r="M40">
            <v>1839</v>
          </cell>
          <cell r="N40">
            <v>1370</v>
          </cell>
          <cell r="O40">
            <v>0.42692427547522593</v>
          </cell>
          <cell r="P40">
            <v>44</v>
          </cell>
          <cell r="Q40">
            <v>50</v>
          </cell>
        </row>
        <row r="41">
          <cell r="B41" t="str">
            <v>780018-S01</v>
          </cell>
          <cell r="C41" t="str">
            <v>HP DL360 Gen9 E5-2620v3 SAS US Svr/S-Buy</v>
          </cell>
          <cell r="D41">
            <v>1</v>
          </cell>
          <cell r="E41" t="str">
            <v>0, up to 8 SFF</v>
          </cell>
          <cell r="F41" t="str">
            <v>16GB (2x8) RDIMM</v>
          </cell>
          <cell r="G41" t="str">
            <v>None included</v>
          </cell>
          <cell r="H41" t="str">
            <v>2x500W</v>
          </cell>
          <cell r="I41" t="str">
            <v>H240ar HBA</v>
          </cell>
          <cell r="K41">
            <v>2429</v>
          </cell>
          <cell r="M41">
            <v>2429</v>
          </cell>
          <cell r="N41">
            <v>1512</v>
          </cell>
          <cell r="O41">
            <v>0.38365896980461811</v>
          </cell>
          <cell r="P41">
            <v>58</v>
          </cell>
        </row>
        <row r="42">
          <cell r="B42" t="str">
            <v>800079-S01</v>
          </cell>
          <cell r="C42" t="str">
            <v>HP DL360 Gen9 E5-2620v3 SAS US Svr/S-Buy</v>
          </cell>
          <cell r="D42">
            <v>1</v>
          </cell>
          <cell r="E42" t="str">
            <v>0, up to 8 SFF</v>
          </cell>
          <cell r="F42" t="str">
            <v>16GB (2x8) RDIMM</v>
          </cell>
          <cell r="G42" t="str">
            <v>None included</v>
          </cell>
          <cell r="H42" t="str">
            <v>2x500W</v>
          </cell>
          <cell r="I42" t="str">
            <v>P440ar/2G</v>
          </cell>
          <cell r="K42">
            <v>2429</v>
          </cell>
          <cell r="M42">
            <v>2429</v>
          </cell>
          <cell r="N42">
            <v>2162</v>
          </cell>
          <cell r="O42">
            <v>0.47</v>
          </cell>
          <cell r="P42">
            <v>58</v>
          </cell>
          <cell r="Q42">
            <v>50</v>
          </cell>
        </row>
        <row r="43">
          <cell r="B43" t="str">
            <v>780019-S01</v>
          </cell>
          <cell r="C43" t="str">
            <v>HP DL360 Gen9 E5-2640v3 SAS US Svr/S-Buy</v>
          </cell>
          <cell r="D43">
            <v>2</v>
          </cell>
          <cell r="E43" t="str">
            <v>0, up to 8 SFF</v>
          </cell>
          <cell r="F43" t="str">
            <v>16GB (2x8) RDIMM</v>
          </cell>
          <cell r="G43" t="str">
            <v>None included</v>
          </cell>
          <cell r="H43" t="str">
            <v>2x500W</v>
          </cell>
          <cell r="I43" t="str">
            <v>P440ar/2G</v>
          </cell>
          <cell r="K43">
            <v>3899</v>
          </cell>
          <cell r="M43">
            <v>3899</v>
          </cell>
          <cell r="N43">
            <v>2351</v>
          </cell>
          <cell r="O43">
            <v>0.38</v>
          </cell>
          <cell r="P43">
            <v>93</v>
          </cell>
        </row>
        <row r="44">
          <cell r="B44" t="str">
            <v>800080-S01</v>
          </cell>
          <cell r="C44" t="str">
            <v>HP DL360 Gen9 E5-2643v3 SAS US Svr/S-Buy</v>
          </cell>
          <cell r="D44">
            <v>1</v>
          </cell>
          <cell r="E44" t="str">
            <v>0, up to 8 SFF</v>
          </cell>
          <cell r="F44" t="str">
            <v>32GB (2x16) RDIMM</v>
          </cell>
          <cell r="G44" t="str">
            <v>None included</v>
          </cell>
          <cell r="H44" t="str">
            <v>2x500W</v>
          </cell>
          <cell r="I44" t="str">
            <v>P440ar/2G</v>
          </cell>
          <cell r="K44">
            <v>3769</v>
          </cell>
          <cell r="M44">
            <v>3769</v>
          </cell>
          <cell r="N44">
            <v>2412</v>
          </cell>
          <cell r="O44">
            <v>0.39</v>
          </cell>
          <cell r="P44">
            <v>90</v>
          </cell>
        </row>
        <row r="45">
          <cell r="B45" t="str">
            <v>780020-S01</v>
          </cell>
          <cell r="C45" t="str">
            <v>HP DL360 Gen9 E5-2660v3 SAS US Svr/S-Buy</v>
          </cell>
          <cell r="D45">
            <v>1</v>
          </cell>
          <cell r="E45" t="str">
            <v>0, up to 8 SFF</v>
          </cell>
          <cell r="F45" t="str">
            <v>16GB (1x16) RDIMM</v>
          </cell>
          <cell r="G45" t="str">
            <v>None included</v>
          </cell>
          <cell r="H45" t="str">
            <v>2x800W</v>
          </cell>
          <cell r="I45" t="str">
            <v>P440ar/2G</v>
          </cell>
          <cell r="K45">
            <v>3499</v>
          </cell>
          <cell r="M45">
            <v>3499</v>
          </cell>
          <cell r="N45">
            <v>2033</v>
          </cell>
          <cell r="O45">
            <v>0.36749819233550252</v>
          </cell>
          <cell r="P45">
            <v>83</v>
          </cell>
        </row>
        <row r="46">
          <cell r="B46" t="str">
            <v>800081-S01</v>
          </cell>
          <cell r="C46" t="str">
            <v>HP DL360 Gen9 E5-2667v3 SAS US Svr/S-Buy</v>
          </cell>
          <cell r="D46">
            <v>1</v>
          </cell>
          <cell r="E46" t="str">
            <v>0, up to 8 SFF</v>
          </cell>
          <cell r="F46" t="str">
            <v>32GB (2x16) RDIMM</v>
          </cell>
          <cell r="G46" t="str">
            <v>None included</v>
          </cell>
          <cell r="H46" t="str">
            <v>2x500W</v>
          </cell>
          <cell r="I46" t="str">
            <v>P440ar/2G</v>
          </cell>
          <cell r="K46">
            <v>4299</v>
          </cell>
          <cell r="M46">
            <v>4299</v>
          </cell>
          <cell r="N46">
            <v>2522</v>
          </cell>
          <cell r="O46">
            <v>0.37</v>
          </cell>
          <cell r="P46">
            <v>103</v>
          </cell>
        </row>
        <row r="47">
          <cell r="B47" t="str">
            <v>780021-S01</v>
          </cell>
          <cell r="C47" t="str">
            <v>HP DL360 Gen9 E5-2690v3 SAS US Svr/S-Buy</v>
          </cell>
          <cell r="D47">
            <v>1</v>
          </cell>
          <cell r="E47" t="str">
            <v>0, up to 8 SFF</v>
          </cell>
          <cell r="F47" t="str">
            <v>32GB (2x16) RDIMM</v>
          </cell>
          <cell r="G47" t="str">
            <v>None included</v>
          </cell>
          <cell r="H47" t="str">
            <v>2x800W</v>
          </cell>
          <cell r="I47" t="str">
            <v>P440ar/2G</v>
          </cell>
          <cell r="K47">
            <v>4799</v>
          </cell>
          <cell r="M47">
            <v>4799</v>
          </cell>
          <cell r="N47">
            <v>2791</v>
          </cell>
          <cell r="O47">
            <v>0.36772068511198946</v>
          </cell>
          <cell r="P47">
            <v>114</v>
          </cell>
        </row>
        <row r="48">
          <cell r="B48" t="str">
            <v>780022-S01</v>
          </cell>
          <cell r="C48" t="str">
            <v>HP DL360 Gen9 E5-2670v3 SAS US Svr/S-Buy</v>
          </cell>
          <cell r="D48">
            <v>2</v>
          </cell>
          <cell r="E48" t="str">
            <v>0, up to 8 SFF</v>
          </cell>
          <cell r="F48" t="str">
            <v>64GB (4x16) RDIMM</v>
          </cell>
          <cell r="G48" t="str">
            <v>None included</v>
          </cell>
          <cell r="H48" t="str">
            <v>2x800W</v>
          </cell>
          <cell r="I48" t="str">
            <v>P440ar/2G</v>
          </cell>
          <cell r="K48">
            <v>6499</v>
          </cell>
          <cell r="M48">
            <v>6499</v>
          </cell>
          <cell r="N48">
            <v>3642</v>
          </cell>
          <cell r="O48">
            <v>0.35913617986391877</v>
          </cell>
          <cell r="P48">
            <v>155</v>
          </cell>
        </row>
        <row r="49">
          <cell r="B49" t="str">
            <v>784657-S01</v>
          </cell>
          <cell r="C49" t="str">
            <v xml:space="preserve">HP DL360 Gen9 E5-2680v3 SFF Svr/S-Buy   </v>
          </cell>
          <cell r="D49">
            <v>2</v>
          </cell>
          <cell r="E49" t="str">
            <v>2x80GB SSD, up to 8SFF</v>
          </cell>
          <cell r="F49" t="str">
            <v>64GB (4x16) RDIMM</v>
          </cell>
          <cell r="G49" t="str">
            <v>None included</v>
          </cell>
          <cell r="H49" t="str">
            <v>2x500W</v>
          </cell>
          <cell r="I49" t="str">
            <v>P440ar/2G, iLO Advanced</v>
          </cell>
          <cell r="J49" t="str">
            <v>JRIT</v>
          </cell>
          <cell r="K49">
            <v>6949</v>
          </cell>
          <cell r="M49">
            <v>6949</v>
          </cell>
          <cell r="N49">
            <v>2903</v>
          </cell>
          <cell r="O49">
            <v>0.29466098254161593</v>
          </cell>
          <cell r="P49">
            <v>166</v>
          </cell>
          <cell r="Q49">
            <v>125</v>
          </cell>
        </row>
        <row r="50">
          <cell r="B50" t="str">
            <v>800082-S01</v>
          </cell>
          <cell r="C50" t="str">
            <v>HP DL360 Gen9 E5-2697v3 SAS US Svr/S-Buy</v>
          </cell>
          <cell r="D50">
            <v>2</v>
          </cell>
          <cell r="E50" t="str">
            <v>0, up to 8 SFF</v>
          </cell>
          <cell r="F50" t="str">
            <v>64GB (4x16) RDIMM</v>
          </cell>
          <cell r="G50" t="str">
            <v>None included</v>
          </cell>
          <cell r="H50" t="str">
            <v>2x800W</v>
          </cell>
          <cell r="I50" t="str">
            <v>P440ar/2G</v>
          </cell>
          <cell r="K50">
            <v>8399</v>
          </cell>
          <cell r="M50">
            <v>8399</v>
          </cell>
          <cell r="N50">
            <v>4329</v>
          </cell>
          <cell r="O50">
            <v>0.34</v>
          </cell>
          <cell r="P50">
            <v>200</v>
          </cell>
        </row>
        <row r="51">
          <cell r="B51" t="str">
            <v>DL380e Gen8- Intel v2 Processor Servers</v>
          </cell>
        </row>
        <row r="52">
          <cell r="B52" t="str">
            <v>748204-S01</v>
          </cell>
          <cell r="C52" t="str">
            <v>HP DL380e Gen8 E5-2403v2 8LFF US Svr/S-Buy</v>
          </cell>
          <cell r="D52">
            <v>1</v>
          </cell>
          <cell r="E52" t="str">
            <v>0, up to 8 LFF</v>
          </cell>
          <cell r="F52" t="str">
            <v>4GB (1x4) UDIMM</v>
          </cell>
          <cell r="G52" t="str">
            <v>None included</v>
          </cell>
          <cell r="H52" t="str">
            <v>1x460W</v>
          </cell>
          <cell r="I52" t="str">
            <v>B120i, Friction Rail Kit</v>
          </cell>
          <cell r="K52">
            <v>1254</v>
          </cell>
          <cell r="M52">
            <v>1254</v>
          </cell>
          <cell r="N52">
            <v>437</v>
          </cell>
          <cell r="O52">
            <v>0.25842696629213485</v>
          </cell>
          <cell r="P52">
            <v>30</v>
          </cell>
        </row>
        <row r="53">
          <cell r="B53" t="str">
            <v>748205-S01</v>
          </cell>
          <cell r="C53" t="str">
            <v>HP DL380e Gen8 E5-2403v2 8SFF US Svr/S-Buy</v>
          </cell>
          <cell r="D53">
            <v>1</v>
          </cell>
          <cell r="E53" t="str">
            <v>0, up to 8 SFF</v>
          </cell>
          <cell r="F53" t="str">
            <v>8GB (1x8) RDIMM</v>
          </cell>
          <cell r="G53" t="str">
            <v>None included</v>
          </cell>
          <cell r="H53" t="str">
            <v>2x460W</v>
          </cell>
          <cell r="I53" t="str">
            <v xml:space="preserve">B320i/ZM                                </v>
          </cell>
          <cell r="K53">
            <v>1804</v>
          </cell>
          <cell r="M53">
            <v>1804</v>
          </cell>
          <cell r="N53">
            <v>830</v>
          </cell>
          <cell r="O53">
            <v>0.31511009870918755</v>
          </cell>
          <cell r="P53">
            <v>43</v>
          </cell>
        </row>
        <row r="54">
          <cell r="B54" t="str">
            <v>748206-S01</v>
          </cell>
          <cell r="C54" t="str">
            <v>HP DL380e Gen8 E5-2420v2 8SFF US Svr/S-Buy</v>
          </cell>
          <cell r="D54">
            <v>1</v>
          </cell>
          <cell r="E54" t="str">
            <v>0, up to 8 SFF</v>
          </cell>
          <cell r="F54" t="str">
            <v>16GB (2x8) RDIMM</v>
          </cell>
          <cell r="G54" t="str">
            <v>None included</v>
          </cell>
          <cell r="H54" t="str">
            <v>2x460W</v>
          </cell>
          <cell r="I54" t="str">
            <v xml:space="preserve">B320i/512MB FBWC              </v>
          </cell>
          <cell r="K54">
            <v>2199</v>
          </cell>
          <cell r="M54">
            <v>2199</v>
          </cell>
          <cell r="N54">
            <v>1195</v>
          </cell>
          <cell r="O54">
            <v>0.35209192692987623</v>
          </cell>
          <cell r="P54">
            <v>52</v>
          </cell>
        </row>
        <row r="55">
          <cell r="B55" t="str">
            <v>748207-S01</v>
          </cell>
          <cell r="C55" t="str">
            <v>HP DL380e Gen8 E5-2440v2 25SFF Svr/S-Buy</v>
          </cell>
          <cell r="D55">
            <v>2</v>
          </cell>
          <cell r="E55" t="str">
            <v>0, up to 25 SFF</v>
          </cell>
          <cell r="F55" t="str">
            <v>32GB (4x8)RDIMM</v>
          </cell>
          <cell r="G55" t="str">
            <v>None included</v>
          </cell>
          <cell r="H55" t="str">
            <v>2x750W</v>
          </cell>
          <cell r="I55" t="str">
            <v xml:space="preserve">P420/2G FBWC                   </v>
          </cell>
          <cell r="K55">
            <v>4049</v>
          </cell>
          <cell r="M55">
            <v>4049</v>
          </cell>
          <cell r="N55">
            <v>2673</v>
          </cell>
          <cell r="O55">
            <v>0.39764950907468016</v>
          </cell>
          <cell r="P55">
            <v>97</v>
          </cell>
        </row>
        <row r="56">
          <cell r="B56" t="str">
            <v>DL180 Gen9 - Intel v3 Processor Servers</v>
          </cell>
        </row>
        <row r="57">
          <cell r="B57" t="str">
            <v>784099-S01</v>
          </cell>
          <cell r="C57" t="str">
            <v xml:space="preserve">HP DL180 Gen9 E5-2603v3 LFF US Svr/S-Buy </v>
          </cell>
          <cell r="D57">
            <v>1</v>
          </cell>
          <cell r="E57" t="str">
            <v>0, up to 8 LFF</v>
          </cell>
          <cell r="F57" t="str">
            <v>8GB (1x8) RDIMM</v>
          </cell>
          <cell r="G57" t="str">
            <v>Not available</v>
          </cell>
          <cell r="H57" t="str">
            <v>1x550W</v>
          </cell>
          <cell r="I57" t="str">
            <v>B140i</v>
          </cell>
          <cell r="K57">
            <v>1309</v>
          </cell>
          <cell r="M57">
            <v>1309</v>
          </cell>
          <cell r="N57">
            <v>781</v>
          </cell>
          <cell r="O57">
            <v>0.37368421052631579</v>
          </cell>
          <cell r="P57">
            <v>31</v>
          </cell>
        </row>
        <row r="58">
          <cell r="B58" t="str">
            <v>784100-S01</v>
          </cell>
          <cell r="C58" t="str">
            <v xml:space="preserve">HP DL180 Gen9 E5-2609v3 SFF US Svr/S-Buy </v>
          </cell>
          <cell r="D58">
            <v>1</v>
          </cell>
          <cell r="E58" t="str">
            <v>0, up to 8 SFF</v>
          </cell>
          <cell r="F58" t="str">
            <v>8GB (1x8) RDIMM</v>
          </cell>
          <cell r="G58" t="str">
            <v>None included</v>
          </cell>
          <cell r="H58" t="str">
            <v>1x550W</v>
          </cell>
          <cell r="I58" t="str">
            <v>H240 Smart HBA</v>
          </cell>
          <cell r="K58">
            <v>1679</v>
          </cell>
          <cell r="M58">
            <v>1679</v>
          </cell>
          <cell r="N58">
            <v>1196</v>
          </cell>
          <cell r="O58">
            <v>0.41599999999999998</v>
          </cell>
          <cell r="P58">
            <v>40</v>
          </cell>
          <cell r="Q58">
            <v>20</v>
          </cell>
        </row>
        <row r="59">
          <cell r="B59" t="str">
            <v>784101-S01</v>
          </cell>
          <cell r="C59" t="str">
            <v>HP DL180 Gen9 E5-2620v3 SFF US Svr/S-Buy</v>
          </cell>
          <cell r="D59">
            <v>1</v>
          </cell>
          <cell r="E59" t="str">
            <v>0, up to 8 SFF</v>
          </cell>
          <cell r="F59" t="str">
            <v>8GB (1x8) RDIMM</v>
          </cell>
          <cell r="G59" t="str">
            <v>None included</v>
          </cell>
          <cell r="H59" t="str">
            <v>1x900W</v>
          </cell>
          <cell r="I59" t="str">
            <v xml:space="preserve">P440/4G </v>
          </cell>
          <cell r="K59">
            <v>2199</v>
          </cell>
          <cell r="M59">
            <v>2199</v>
          </cell>
          <cell r="N59">
            <v>1616</v>
          </cell>
          <cell r="O59">
            <v>0.42</v>
          </cell>
          <cell r="P59">
            <v>52</v>
          </cell>
        </row>
        <row r="60">
          <cell r="B60" t="str">
            <v>784102-S01</v>
          </cell>
          <cell r="C60" t="str">
            <v>HP DL180 Gen9 E5-2640v3 SFF US Svr/S-Buy</v>
          </cell>
          <cell r="D60">
            <v>2</v>
          </cell>
          <cell r="E60" t="str">
            <v>0, up to 8 SFF</v>
          </cell>
          <cell r="F60" t="str">
            <v>32GB (2x16) RDIMM</v>
          </cell>
          <cell r="G60" t="str">
            <v>None included</v>
          </cell>
          <cell r="H60" t="str">
            <v>2x800W</v>
          </cell>
          <cell r="I60" t="str">
            <v>P840/4GB</v>
          </cell>
          <cell r="K60">
            <v>3999</v>
          </cell>
          <cell r="M60">
            <v>3999</v>
          </cell>
          <cell r="N60">
            <v>2741</v>
          </cell>
          <cell r="O60">
            <v>0.41</v>
          </cell>
          <cell r="P60">
            <v>95</v>
          </cell>
        </row>
        <row r="61">
          <cell r="B61" t="str">
            <v>DL380p Gen8- Intel v2 Processor Servers</v>
          </cell>
        </row>
        <row r="62">
          <cell r="B62" t="str">
            <v>734789-S01</v>
          </cell>
          <cell r="C62" t="str">
            <v>HP DL380p Gen8 E5-2609 v2 US Svr/S-Buy</v>
          </cell>
          <cell r="D62">
            <v>1</v>
          </cell>
          <cell r="E62" t="str">
            <v>0, up to 8 SFF</v>
          </cell>
          <cell r="F62" t="str">
            <v>8GB (1x8) RDIMM</v>
          </cell>
          <cell r="G62" t="str">
            <v>None included</v>
          </cell>
          <cell r="H62" t="str">
            <v>1x460W</v>
          </cell>
          <cell r="I62" t="str">
            <v>P420i/ZM</v>
          </cell>
          <cell r="K62">
            <v>1929</v>
          </cell>
          <cell r="M62">
            <v>1929</v>
          </cell>
          <cell r="N62">
            <v>1294</v>
          </cell>
          <cell r="O62">
            <v>0.40148929568724789</v>
          </cell>
          <cell r="P62">
            <v>46</v>
          </cell>
        </row>
        <row r="63">
          <cell r="B63" t="str">
            <v>734790-S01</v>
          </cell>
          <cell r="C63" t="str">
            <v>HP DL380p Gen8 E5-2620 v2 US Svr/S-Buy</v>
          </cell>
          <cell r="D63">
            <v>1</v>
          </cell>
          <cell r="E63" t="str">
            <v>0, up to 8 SFF</v>
          </cell>
          <cell r="F63" t="str">
            <v>16GB (1x16) RDIMM</v>
          </cell>
          <cell r="G63" t="str">
            <v>None included</v>
          </cell>
          <cell r="H63" t="str">
            <v>1x460W</v>
          </cell>
          <cell r="I63" t="str">
            <v>P420i/512MB FBWC</v>
          </cell>
          <cell r="K63">
            <v>2199</v>
          </cell>
          <cell r="M63">
            <v>2199</v>
          </cell>
          <cell r="N63">
            <v>1718</v>
          </cell>
          <cell r="O63">
            <v>0.43860097013020166</v>
          </cell>
          <cell r="P63">
            <v>52</v>
          </cell>
        </row>
        <row r="64">
          <cell r="B64" t="str">
            <v>734791-S01</v>
          </cell>
          <cell r="C64" t="str">
            <v>HP DL380p Gen8 E5-2640 v2 2P US Svr/S-Buy</v>
          </cell>
          <cell r="D64">
            <v>2</v>
          </cell>
          <cell r="E64" t="str">
            <v>0, up to 8 SFF</v>
          </cell>
          <cell r="F64" t="str">
            <v>32GB (2x16) RDIMM</v>
          </cell>
          <cell r="G64" t="str">
            <v>None included</v>
          </cell>
          <cell r="H64" t="str">
            <v>2x460W</v>
          </cell>
          <cell r="I64" t="str">
            <v>P420i/1GB FBWC</v>
          </cell>
          <cell r="K64">
            <v>4099</v>
          </cell>
          <cell r="M64">
            <v>4099</v>
          </cell>
          <cell r="N64">
            <v>2401</v>
          </cell>
          <cell r="O64">
            <v>0.36938461538461537</v>
          </cell>
          <cell r="P64">
            <v>98</v>
          </cell>
        </row>
        <row r="65">
          <cell r="B65" t="str">
            <v>785098-S01</v>
          </cell>
          <cell r="C65" t="str">
            <v>HP DL380p Gen8 E5-2650v2 25SFF Svr/S-Buy</v>
          </cell>
          <cell r="D65">
            <v>2</v>
          </cell>
          <cell r="E65" t="str">
            <v>2x300GB (boot); 4x600GB</v>
          </cell>
          <cell r="F65" t="str">
            <v>32GB (4x8)RDIMM</v>
          </cell>
          <cell r="G65" t="str">
            <v>None included</v>
          </cell>
          <cell r="H65" t="str">
            <v>2x750W</v>
          </cell>
          <cell r="I65" t="str">
            <v>P420i/2GB FBWC</v>
          </cell>
          <cell r="J65" t="str">
            <v>JRIT</v>
          </cell>
          <cell r="K65">
            <v>6529</v>
          </cell>
          <cell r="M65">
            <v>6529</v>
          </cell>
          <cell r="N65">
            <v>5089</v>
          </cell>
          <cell r="O65">
            <v>0.44</v>
          </cell>
          <cell r="P65">
            <v>156</v>
          </cell>
        </row>
        <row r="66">
          <cell r="B66" t="str">
            <v>734792-S01</v>
          </cell>
          <cell r="C66" t="str">
            <v>HP DL380p Gen8 E5-2660 v2 US Svr/S-Buy</v>
          </cell>
          <cell r="D66">
            <v>1</v>
          </cell>
          <cell r="E66" t="str">
            <v>0, up to 8 SFF</v>
          </cell>
          <cell r="F66" t="str">
            <v>16GB (1x16) RDIMM</v>
          </cell>
          <cell r="G66" t="str">
            <v>None included</v>
          </cell>
          <cell r="H66" t="str">
            <v>1x460W</v>
          </cell>
          <cell r="I66" t="str">
            <v>P420i/1GB FBWC</v>
          </cell>
          <cell r="K66">
            <v>3449</v>
          </cell>
          <cell r="M66">
            <v>3449</v>
          </cell>
          <cell r="N66">
            <v>1788</v>
          </cell>
          <cell r="O66">
            <v>0.34141684170326525</v>
          </cell>
          <cell r="P66">
            <v>82</v>
          </cell>
        </row>
        <row r="67">
          <cell r="B67" t="str">
            <v>734793-S01</v>
          </cell>
          <cell r="C67" t="str">
            <v>HP DL380p Gen8 E5-2670 v2 2P US Svr/S-Buy</v>
          </cell>
          <cell r="D67">
            <v>2</v>
          </cell>
          <cell r="E67" t="str">
            <v>0, up to 8 SFF</v>
          </cell>
          <cell r="F67" t="str">
            <v>32GB (2x16) RDIMM</v>
          </cell>
          <cell r="G67" t="str">
            <v>None included</v>
          </cell>
          <cell r="H67" t="str">
            <v>2x750W</v>
          </cell>
          <cell r="I67" t="str">
            <v>P420i/1GB FBWC</v>
          </cell>
          <cell r="K67">
            <v>5929</v>
          </cell>
          <cell r="M67">
            <v>5929</v>
          </cell>
          <cell r="N67">
            <v>2856</v>
          </cell>
          <cell r="O67">
            <v>0.3250996015936255</v>
          </cell>
          <cell r="P67">
            <v>141</v>
          </cell>
        </row>
        <row r="68">
          <cell r="B68" t="str">
            <v>748303-S01</v>
          </cell>
          <cell r="C68" t="str">
            <v xml:space="preserve">HP DL380pGen8 E5-2690v2 US Svr/S-Buy </v>
          </cell>
          <cell r="D68">
            <v>2</v>
          </cell>
          <cell r="E68" t="str">
            <v>0, up to 8 SFF</v>
          </cell>
          <cell r="F68" t="str">
            <v>32GB (2x16) RDIMM</v>
          </cell>
          <cell r="G68" t="str">
            <v>Not available</v>
          </cell>
          <cell r="H68" t="str">
            <v>2x750W</v>
          </cell>
          <cell r="I68" t="str">
            <v>P420i/2GB FBWC</v>
          </cell>
          <cell r="K68">
            <v>6819</v>
          </cell>
          <cell r="M68">
            <v>6819</v>
          </cell>
          <cell r="N68">
            <v>3061</v>
          </cell>
          <cell r="O68">
            <v>0.30981781376518219</v>
          </cell>
          <cell r="P68">
            <v>163</v>
          </cell>
        </row>
        <row r="69">
          <cell r="B69" t="str">
            <v>748304-S01</v>
          </cell>
          <cell r="C69" t="str">
            <v xml:space="preserve">HP DL380pGen8 E5-2697v2 US Svr/S-Buy </v>
          </cell>
          <cell r="D69">
            <v>2</v>
          </cell>
          <cell r="E69" t="str">
            <v>0, up to 8 SFF</v>
          </cell>
          <cell r="F69" t="str">
            <v>32GB (2x16) RDIMM</v>
          </cell>
          <cell r="G69" t="str">
            <v>Not available</v>
          </cell>
          <cell r="H69" t="str">
            <v>2x750W</v>
          </cell>
          <cell r="I69" t="str">
            <v>P420i/2GB FBWC</v>
          </cell>
          <cell r="K69">
            <v>8099</v>
          </cell>
          <cell r="M69">
            <v>8099</v>
          </cell>
          <cell r="N69">
            <v>3581</v>
          </cell>
          <cell r="O69">
            <v>0.30659246575342464</v>
          </cell>
          <cell r="P69">
            <v>193</v>
          </cell>
        </row>
        <row r="70">
          <cell r="B70" t="str">
            <v>734794-S01</v>
          </cell>
          <cell r="C70" t="str">
            <v>HP DL380p Gen8 E5-2640 v2 25SFF US Svr/S-Buy</v>
          </cell>
          <cell r="D70">
            <v>1</v>
          </cell>
          <cell r="E70" t="str">
            <v>0, up to 25 SFF</v>
          </cell>
          <cell r="F70" t="str">
            <v>32GB (2x16) RDIMM</v>
          </cell>
          <cell r="G70" t="str">
            <v>Not available</v>
          </cell>
          <cell r="H70" t="str">
            <v>2x750W</v>
          </cell>
          <cell r="I70" t="str">
            <v>P420i/2GB FBWC</v>
          </cell>
          <cell r="K70">
            <v>3389</v>
          </cell>
          <cell r="M70">
            <v>3389</v>
          </cell>
          <cell r="N70">
            <v>2485</v>
          </cell>
          <cell r="O70">
            <v>0.42305073203949606</v>
          </cell>
          <cell r="P70">
            <v>81</v>
          </cell>
        </row>
        <row r="71">
          <cell r="B71" t="str">
            <v>742132-S01</v>
          </cell>
          <cell r="C71" t="str">
            <v>HP DL380p Gen8 E5-2620 v2 12LFF US Svr/S-Buy</v>
          </cell>
          <cell r="D71">
            <v>1</v>
          </cell>
          <cell r="E71" t="str">
            <v>0, up to 12 LFF</v>
          </cell>
          <cell r="F71" t="str">
            <v>16GB (1x16) RDIMM</v>
          </cell>
          <cell r="G71" t="str">
            <v>Not available</v>
          </cell>
          <cell r="H71" t="str">
            <v>2x750W</v>
          </cell>
          <cell r="I71" t="str">
            <v>P420i/2GB FBWC</v>
          </cell>
          <cell r="K71">
            <v>2669</v>
          </cell>
          <cell r="M71">
            <v>2669</v>
          </cell>
          <cell r="N71">
            <v>1911</v>
          </cell>
          <cell r="O71">
            <v>0.41724890829694322</v>
          </cell>
          <cell r="P71">
            <v>64</v>
          </cell>
        </row>
        <row r="72">
          <cell r="B72" t="str">
            <v>DL380 Gen9 - Intel v3 Processor Servers</v>
          </cell>
        </row>
        <row r="73">
          <cell r="B73" t="str">
            <v>777336-S01</v>
          </cell>
          <cell r="C73" t="str">
            <v xml:space="preserve">HP DL380 Gen9 E5-2609v3 US Svr/S-Buy    </v>
          </cell>
          <cell r="D73">
            <v>1</v>
          </cell>
          <cell r="E73" t="str">
            <v>0, up to 8 SFF</v>
          </cell>
          <cell r="F73" t="str">
            <v>8GB (1x8) RDIMM</v>
          </cell>
          <cell r="G73" t="str">
            <v>None included</v>
          </cell>
          <cell r="H73" t="str">
            <v>1x500W</v>
          </cell>
          <cell r="I73" t="str">
            <v>H240ar HBA</v>
          </cell>
          <cell r="K73">
            <v>1929</v>
          </cell>
          <cell r="M73">
            <v>1929</v>
          </cell>
          <cell r="N73">
            <v>1350</v>
          </cell>
          <cell r="O73">
            <v>0.41171088746569073</v>
          </cell>
          <cell r="P73">
            <v>46</v>
          </cell>
        </row>
        <row r="74">
          <cell r="B74" t="str">
            <v>777337-S01</v>
          </cell>
          <cell r="C74" t="str">
            <v xml:space="preserve">HP DL380 Gen9 E5-2620v3 US Svr/S-Buy    </v>
          </cell>
          <cell r="D74">
            <v>1</v>
          </cell>
          <cell r="E74" t="str">
            <v>0, up to 8 SFF</v>
          </cell>
          <cell r="F74" t="str">
            <v>16GB (1x16) RDIMM</v>
          </cell>
          <cell r="G74" t="str">
            <v>None included</v>
          </cell>
          <cell r="H74" t="str">
            <v>1x500W</v>
          </cell>
          <cell r="I74" t="str">
            <v>H240ar HBA</v>
          </cell>
          <cell r="K74">
            <v>2199</v>
          </cell>
          <cell r="M74">
            <v>2199</v>
          </cell>
          <cell r="N74">
            <v>1414</v>
          </cell>
          <cell r="O74">
            <v>0.39136451702186548</v>
          </cell>
          <cell r="P74">
            <v>52</v>
          </cell>
        </row>
        <row r="75">
          <cell r="B75" t="str">
            <v>800073-S01</v>
          </cell>
          <cell r="C75" t="str">
            <v xml:space="preserve">HP DL380 Gen9 E5-2620v3 US Svr/S-Buy    </v>
          </cell>
          <cell r="D75">
            <v>1</v>
          </cell>
          <cell r="E75" t="str">
            <v>0, up to 8 SFF</v>
          </cell>
          <cell r="F75" t="str">
            <v>16GB (1x16) RDIMM</v>
          </cell>
          <cell r="G75" t="str">
            <v>None included</v>
          </cell>
          <cell r="H75" t="str">
            <v>1x500W</v>
          </cell>
          <cell r="I75" t="str">
            <v>P440ar/2G</v>
          </cell>
          <cell r="K75">
            <v>2299</v>
          </cell>
          <cell r="M75">
            <v>2299</v>
          </cell>
          <cell r="N75">
            <v>1664</v>
          </cell>
          <cell r="O75">
            <v>0.42</v>
          </cell>
          <cell r="P75">
            <v>55</v>
          </cell>
          <cell r="Q75">
            <v>50</v>
          </cell>
        </row>
        <row r="76">
          <cell r="B76" t="str">
            <v>779559-S01</v>
          </cell>
          <cell r="C76" t="str">
            <v xml:space="preserve">HP DL380 Gen9 E5-2620v3 1P 12LFF Svr/SB </v>
          </cell>
          <cell r="D76">
            <v>1</v>
          </cell>
          <cell r="E76" t="str">
            <v>0, up to 12 LFF</v>
          </cell>
          <cell r="F76" t="str">
            <v>16GB (1x16) RDIMM</v>
          </cell>
          <cell r="G76" t="str">
            <v>Not available</v>
          </cell>
          <cell r="H76" t="str">
            <v>2x800W</v>
          </cell>
          <cell r="I76" t="str">
            <v>P840ar/4G</v>
          </cell>
          <cell r="K76">
            <v>2699</v>
          </cell>
          <cell r="M76">
            <v>2699</v>
          </cell>
          <cell r="N76">
            <v>2073</v>
          </cell>
          <cell r="O76">
            <v>0.42962806424344885</v>
          </cell>
          <cell r="P76">
            <v>64</v>
          </cell>
          <cell r="Q76">
            <v>50</v>
          </cell>
        </row>
        <row r="77">
          <cell r="B77" t="str">
            <v>777338-S01</v>
          </cell>
          <cell r="C77" t="str">
            <v xml:space="preserve">HP DL380 Gen9 E5-2640v3 US Svr/S-Buy    </v>
          </cell>
          <cell r="D77">
            <v>2</v>
          </cell>
          <cell r="E77" t="str">
            <v>0, up to 8 SFF</v>
          </cell>
          <cell r="F77" t="str">
            <v>16GB (2x8) RDIMM</v>
          </cell>
          <cell r="G77" t="str">
            <v>None included</v>
          </cell>
          <cell r="H77" t="str">
            <v>2x500W</v>
          </cell>
          <cell r="I77" t="str">
            <v>P440ar/2G</v>
          </cell>
          <cell r="K77">
            <v>3949</v>
          </cell>
          <cell r="M77">
            <v>3949</v>
          </cell>
          <cell r="N77">
            <v>2470</v>
          </cell>
          <cell r="O77">
            <v>0.38479513942981775</v>
          </cell>
          <cell r="P77">
            <v>94</v>
          </cell>
        </row>
        <row r="78">
          <cell r="B78" t="str">
            <v>777339-S01</v>
          </cell>
          <cell r="C78" t="str">
            <v>HP DL380 Gen9 E5-2640v3 24S US Svr/S-Buy</v>
          </cell>
          <cell r="D78">
            <v>1</v>
          </cell>
          <cell r="E78" t="str">
            <v>0, up to 24 SFF</v>
          </cell>
          <cell r="F78" t="str">
            <v>32GB (2x16) RDIMM</v>
          </cell>
          <cell r="G78" t="str">
            <v>Not available</v>
          </cell>
          <cell r="H78" t="str">
            <v>2x800W</v>
          </cell>
          <cell r="I78" t="str">
            <v>P440ar/2GB + SAS Expander, iLO Advanced</v>
          </cell>
          <cell r="K78">
            <v>3389</v>
          </cell>
          <cell r="M78">
            <v>3389</v>
          </cell>
          <cell r="N78">
            <v>2341</v>
          </cell>
          <cell r="O78">
            <v>0.41</v>
          </cell>
          <cell r="P78">
            <v>81</v>
          </cell>
        </row>
        <row r="79">
          <cell r="B79" t="str">
            <v>800075-S01</v>
          </cell>
          <cell r="C79" t="str">
            <v>HP DL380 Gen9 E5-2643v3 SFF Svr/S-Buy</v>
          </cell>
          <cell r="D79">
            <v>1</v>
          </cell>
          <cell r="E79" t="str">
            <v>0, up to 8 SFF</v>
          </cell>
          <cell r="F79" t="str">
            <v>32GB (2x16) RDIMM</v>
          </cell>
          <cell r="G79" t="str">
            <v>None included</v>
          </cell>
          <cell r="H79" t="str">
            <v>1x500W</v>
          </cell>
          <cell r="I79" t="str">
            <v>P440ar/2G</v>
          </cell>
          <cell r="K79">
            <v>3899</v>
          </cell>
          <cell r="M79">
            <v>3899</v>
          </cell>
          <cell r="N79">
            <v>2352</v>
          </cell>
          <cell r="O79">
            <v>0.38</v>
          </cell>
          <cell r="P79">
            <v>93</v>
          </cell>
        </row>
        <row r="80">
          <cell r="B80" t="str">
            <v>800076-S01</v>
          </cell>
          <cell r="C80" t="str">
            <v>HP DL380 Gen9 E5-2667v3 SFF Svr/S-Buy</v>
          </cell>
          <cell r="D80">
            <v>1</v>
          </cell>
          <cell r="E80" t="str">
            <v>0, up to 8 SFF</v>
          </cell>
          <cell r="F80" t="str">
            <v>32GB (2x16) RDIMM</v>
          </cell>
          <cell r="G80" t="str">
            <v>None included</v>
          </cell>
          <cell r="H80" t="str">
            <v>2x500W</v>
          </cell>
          <cell r="I80" t="str">
            <v>P440ar/2G</v>
          </cell>
          <cell r="K80">
            <v>4399</v>
          </cell>
          <cell r="M80">
            <v>4399</v>
          </cell>
          <cell r="N80">
            <v>2492</v>
          </cell>
          <cell r="O80">
            <v>0.36</v>
          </cell>
          <cell r="P80">
            <v>105</v>
          </cell>
        </row>
        <row r="81">
          <cell r="B81" t="str">
            <v>792468-S01</v>
          </cell>
          <cell r="C81" t="str">
            <v>HP DL380 Gen9 E5-2650v3 SFF Svr/S-Buy</v>
          </cell>
          <cell r="D81">
            <v>2</v>
          </cell>
          <cell r="E81" t="str">
            <v>2x300GB (boot); 4x600GB</v>
          </cell>
          <cell r="F81" t="str">
            <v>32GB (4x8) RDIMM</v>
          </cell>
          <cell r="G81" t="str">
            <v>Not available</v>
          </cell>
          <cell r="H81" t="str">
            <v>2x800W</v>
          </cell>
          <cell r="I81" t="str">
            <v>P440ar/2GB + SAS Expander, iLO Advanced</v>
          </cell>
          <cell r="J81" t="str">
            <v>JRIT</v>
          </cell>
          <cell r="K81">
            <v>6529</v>
          </cell>
          <cell r="M81">
            <v>6529</v>
          </cell>
          <cell r="N81">
            <v>4448</v>
          </cell>
          <cell r="O81">
            <v>0.41</v>
          </cell>
          <cell r="P81">
            <v>156</v>
          </cell>
          <cell r="Q81">
            <v>100</v>
          </cell>
        </row>
        <row r="82">
          <cell r="B82" t="str">
            <v>784655-S01</v>
          </cell>
          <cell r="C82" t="str">
            <v>HP DL380 Gen9 E5-2670v3 Perf US Svr/SBuy</v>
          </cell>
          <cell r="D82">
            <v>2</v>
          </cell>
          <cell r="E82" t="str">
            <v>0, up to 8 SFF</v>
          </cell>
          <cell r="F82" t="str">
            <v>64GB (4x16) RDIMM</v>
          </cell>
          <cell r="G82" t="str">
            <v>None included</v>
          </cell>
          <cell r="H82" t="str">
            <v>2x800W</v>
          </cell>
          <cell r="I82" t="str">
            <v>P840ar/4G, iLO Advanced</v>
          </cell>
          <cell r="K82">
            <v>6699</v>
          </cell>
          <cell r="M82">
            <v>6699</v>
          </cell>
          <cell r="N82">
            <v>3796</v>
          </cell>
          <cell r="O82">
            <v>0.36</v>
          </cell>
          <cell r="P82">
            <v>160</v>
          </cell>
        </row>
        <row r="83">
          <cell r="B83" t="str">
            <v>800077-S01</v>
          </cell>
          <cell r="C83" t="str">
            <v>HP DL380 Gen9 E5-2690v3 2P Svr/S-Buy</v>
          </cell>
          <cell r="D83">
            <v>2</v>
          </cell>
          <cell r="E83" t="str">
            <v>0, up to 8 SFF</v>
          </cell>
          <cell r="F83" t="str">
            <v>64GB (4x16) RDIMM</v>
          </cell>
          <cell r="G83" t="str">
            <v>None included</v>
          </cell>
          <cell r="H83" t="str">
            <v>2x800W</v>
          </cell>
          <cell r="I83" t="str">
            <v>P440ar/2G</v>
          </cell>
          <cell r="K83">
            <v>7299</v>
          </cell>
          <cell r="M83">
            <v>7299</v>
          </cell>
          <cell r="N83">
            <v>3459</v>
          </cell>
          <cell r="O83">
            <v>0.32</v>
          </cell>
          <cell r="P83">
            <v>174</v>
          </cell>
        </row>
        <row r="84">
          <cell r="B84" t="str">
            <v>800078-S01</v>
          </cell>
          <cell r="C84" t="str">
            <v>HP DL380 Gen9 E5-2697v3 2P Svr/S-Buy</v>
          </cell>
          <cell r="D84">
            <v>2</v>
          </cell>
          <cell r="E84" t="str">
            <v>0, up to 8 SFF</v>
          </cell>
          <cell r="F84" t="str">
            <v>64GB (4x16) RDIMM</v>
          </cell>
          <cell r="G84" t="str">
            <v>None included</v>
          </cell>
          <cell r="H84" t="str">
            <v>2x800W</v>
          </cell>
          <cell r="I84" t="str">
            <v>P440ar/2G</v>
          </cell>
          <cell r="K84">
            <v>8599</v>
          </cell>
          <cell r="M84">
            <v>8599</v>
          </cell>
          <cell r="N84">
            <v>4199</v>
          </cell>
          <cell r="O84">
            <v>0.33</v>
          </cell>
          <cell r="P84">
            <v>205</v>
          </cell>
        </row>
        <row r="85">
          <cell r="B85" t="str">
            <v>DL385p Gen8- AMD Processor Servers</v>
          </cell>
        </row>
        <row r="86">
          <cell r="B86" t="str">
            <v>710724-S01</v>
          </cell>
          <cell r="C86" t="str">
            <v xml:space="preserve">HP DL385p Gen8 6348 25-SFF US Svr/S-Buy </v>
          </cell>
          <cell r="D86">
            <v>1</v>
          </cell>
          <cell r="E86" t="str">
            <v>0, up to 25 SFF</v>
          </cell>
          <cell r="F86" t="str">
            <v>8GB (1x8) RDIMM</v>
          </cell>
          <cell r="G86" t="str">
            <v>None included</v>
          </cell>
          <cell r="H86" t="str">
            <v>2x750W</v>
          </cell>
          <cell r="I86" t="str">
            <v>P420i/1GB FBWC</v>
          </cell>
          <cell r="K86">
            <v>2869</v>
          </cell>
          <cell r="M86">
            <v>2869</v>
          </cell>
          <cell r="N86">
            <v>1381</v>
          </cell>
          <cell r="O86">
            <v>0.31609058402860546</v>
          </cell>
          <cell r="P86">
            <v>68</v>
          </cell>
          <cell r="Q86">
            <v>50</v>
          </cell>
        </row>
        <row r="87">
          <cell r="B87" t="str">
            <v>710725-S01</v>
          </cell>
          <cell r="C87" t="str">
            <v xml:space="preserve">HP DL385p Gen8 6376 8-SFF US Svr/S-Buy </v>
          </cell>
          <cell r="D87">
            <v>2</v>
          </cell>
          <cell r="E87" t="str">
            <v>0, up to 8 SFF</v>
          </cell>
          <cell r="F87" t="str">
            <v>16GB (2x8) RDIMM</v>
          </cell>
          <cell r="G87" t="str">
            <v>DVD-RW</v>
          </cell>
          <cell r="H87" t="str">
            <v>2x750W</v>
          </cell>
          <cell r="I87" t="str">
            <v>P420i/1GB FBWC</v>
          </cell>
          <cell r="K87">
            <v>3899</v>
          </cell>
          <cell r="M87">
            <v>3899</v>
          </cell>
          <cell r="N87">
            <v>1708</v>
          </cell>
          <cell r="O87">
            <v>0.3</v>
          </cell>
          <cell r="P87">
            <v>93</v>
          </cell>
          <cell r="Q87">
            <v>50</v>
          </cell>
        </row>
        <row r="88">
          <cell r="B88" t="str">
            <v>DL560 Gen8 - Intel Processor Servers</v>
          </cell>
        </row>
        <row r="89">
          <cell r="B89" t="str">
            <v>734614-S01</v>
          </cell>
          <cell r="C89" t="str">
            <v xml:space="preserve">HP DL560 Gen8 E5-4627v2 US Svr/S-Buy </v>
          </cell>
          <cell r="D89">
            <v>2</v>
          </cell>
          <cell r="E89" t="str">
            <v>0, up to 5 SFF</v>
          </cell>
          <cell r="F89" t="str">
            <v>64GB(8x8)RDIMM</v>
          </cell>
          <cell r="G89" t="str">
            <v>None included</v>
          </cell>
          <cell r="H89" t="str">
            <v>2x1200</v>
          </cell>
          <cell r="I89" t="str">
            <v xml:space="preserve">P420i/ZM                                      </v>
          </cell>
          <cell r="K89">
            <v>9499</v>
          </cell>
          <cell r="M89">
            <v>9499</v>
          </cell>
          <cell r="N89">
            <v>3999</v>
          </cell>
          <cell r="O89">
            <v>0.29626611349829607</v>
          </cell>
          <cell r="P89">
            <v>227</v>
          </cell>
          <cell r="Q89">
            <v>100</v>
          </cell>
        </row>
        <row r="90">
          <cell r="B90" t="str">
            <v>734613-S01</v>
          </cell>
          <cell r="C90" t="str">
            <v xml:space="preserve">HP DL560 Gen8 E5-4657v2 US Svr/S-Buy </v>
          </cell>
          <cell r="D90">
            <v>2</v>
          </cell>
          <cell r="E90" t="str">
            <v>0, up to 5 SFF</v>
          </cell>
          <cell r="F90" t="str">
            <v>64GB(8x8)RDIMM</v>
          </cell>
          <cell r="G90" t="str">
            <v>None included</v>
          </cell>
          <cell r="H90" t="str">
            <v>2x1200</v>
          </cell>
          <cell r="I90" t="str">
            <v xml:space="preserve">P420i/ZM                                      </v>
          </cell>
          <cell r="K90">
            <v>14899</v>
          </cell>
          <cell r="M90">
            <v>14899</v>
          </cell>
          <cell r="N90">
            <v>4097</v>
          </cell>
          <cell r="O90">
            <v>0.21567698462834281</v>
          </cell>
          <cell r="P90">
            <v>355</v>
          </cell>
          <cell r="Q90">
            <v>150</v>
          </cell>
        </row>
        <row r="91">
          <cell r="B91" t="str">
            <v>DL560 Gen9 - Intel Processor Servers</v>
          </cell>
        </row>
        <row r="92">
          <cell r="B92" t="str">
            <v>791050-S01</v>
          </cell>
          <cell r="C92" t="str">
            <v>HP DL560 Gen9 E5-4627v3 US Svr/S-Buy</v>
          </cell>
          <cell r="D92">
            <v>2</v>
          </cell>
          <cell r="E92" t="str">
            <v>0, up to 8 SFF</v>
          </cell>
          <cell r="F92" t="str">
            <v>64GB(4x16)RDIMM</v>
          </cell>
          <cell r="G92" t="str">
            <v>None included</v>
          </cell>
          <cell r="H92" t="str">
            <v>2x1200</v>
          </cell>
          <cell r="I92" t="str">
            <v xml:space="preserve">P440ar/2GB                                      </v>
          </cell>
          <cell r="K92">
            <v>9499</v>
          </cell>
          <cell r="M92">
            <v>9499</v>
          </cell>
          <cell r="N92">
            <v>5571</v>
          </cell>
          <cell r="O92">
            <v>0.36967485069674849</v>
          </cell>
          <cell r="P92">
            <v>227</v>
          </cell>
        </row>
        <row r="93">
          <cell r="B93" t="str">
            <v>792872-S01</v>
          </cell>
          <cell r="C93" t="str">
            <v>HP DL560 Gen9 E5-4655v3 US Svr/S-Buy</v>
          </cell>
          <cell r="D93">
            <v>2</v>
          </cell>
          <cell r="E93" t="str">
            <v>0, up to 8 SFF</v>
          </cell>
          <cell r="F93" t="str">
            <v>64GB(4x16)RDIMM</v>
          </cell>
          <cell r="G93" t="str">
            <v>None included</v>
          </cell>
          <cell r="H93" t="str">
            <v>2x1200</v>
          </cell>
          <cell r="I93" t="str">
            <v xml:space="preserve">P440ar/2GB                                      </v>
          </cell>
          <cell r="K93">
            <v>14999</v>
          </cell>
          <cell r="M93">
            <v>14999</v>
          </cell>
          <cell r="N93">
            <v>7771</v>
          </cell>
          <cell r="O93">
            <v>0.34128238910847608</v>
          </cell>
          <cell r="P93">
            <v>358</v>
          </cell>
        </row>
        <row r="94">
          <cell r="B94" t="str">
            <v>741891-S01</v>
          </cell>
          <cell r="C94" t="str">
            <v>HP DL560 Gen9 E5-4667v3 US Svr/S-Buy</v>
          </cell>
          <cell r="D94">
            <v>2</v>
          </cell>
          <cell r="E94" t="str">
            <v>0, up to 8 SFF</v>
          </cell>
          <cell r="F94" t="str">
            <v>64GB(4x16)RDIMM</v>
          </cell>
          <cell r="G94" t="str">
            <v>None included</v>
          </cell>
          <cell r="H94" t="str">
            <v>2x1200</v>
          </cell>
          <cell r="I94" t="str">
            <v xml:space="preserve">P440ar/2GB                                      </v>
          </cell>
          <cell r="K94">
            <v>17499</v>
          </cell>
          <cell r="M94">
            <v>17499</v>
          </cell>
          <cell r="N94">
            <v>9671</v>
          </cell>
          <cell r="O94">
            <v>0.35594405594405593</v>
          </cell>
          <cell r="P94">
            <v>417</v>
          </cell>
        </row>
        <row r="95">
          <cell r="B95" t="str">
            <v>741890-S01</v>
          </cell>
          <cell r="C95" t="str">
            <v>HP DL560 Gen9 E5-4669v3 US Svr/S-Buy</v>
          </cell>
          <cell r="D95">
            <v>2</v>
          </cell>
          <cell r="E95" t="str">
            <v>0, up to 8 SFF</v>
          </cell>
          <cell r="F95" t="str">
            <v>64GB(4x16)RDIMM</v>
          </cell>
          <cell r="G95" t="str">
            <v>None included</v>
          </cell>
          <cell r="H95" t="str">
            <v>2x1200</v>
          </cell>
          <cell r="I95" t="str">
            <v xml:space="preserve">P440ar/2GB                                      </v>
          </cell>
          <cell r="K95">
            <v>20999</v>
          </cell>
          <cell r="M95">
            <v>20999</v>
          </cell>
          <cell r="N95">
            <v>11211</v>
          </cell>
          <cell r="O95">
            <v>0.34805960881713754</v>
          </cell>
          <cell r="P95">
            <v>501</v>
          </cell>
        </row>
        <row r="96">
          <cell r="B96" t="str">
            <v>DL580 Gen8 - Intel Processor Servers</v>
          </cell>
        </row>
        <row r="97">
          <cell r="B97" t="str">
            <v>746081-S01</v>
          </cell>
          <cell r="C97" t="str">
            <v>HP DL580 Gen8 E7-4830v2 Svr/S-Buy</v>
          </cell>
          <cell r="D97">
            <v>2</v>
          </cell>
          <cell r="E97" t="str">
            <v>0, up to 5 SFF</v>
          </cell>
          <cell r="F97" t="str">
            <v>64GB (8x8)RDIMM</v>
          </cell>
          <cell r="G97" t="str">
            <v>None included</v>
          </cell>
          <cell r="H97" t="str">
            <v>2x1200</v>
          </cell>
          <cell r="I97" t="str">
            <v>P830i/2GB FBWC</v>
          </cell>
          <cell r="J97" t="str">
            <v>JRIT</v>
          </cell>
          <cell r="K97">
            <v>9999</v>
          </cell>
          <cell r="M97">
            <v>9999</v>
          </cell>
          <cell r="N97">
            <v>4016</v>
          </cell>
          <cell r="O97">
            <v>0.24998420221169038</v>
          </cell>
          <cell r="P97">
            <v>238</v>
          </cell>
          <cell r="Q97">
            <v>100</v>
          </cell>
        </row>
        <row r="98">
          <cell r="B98" t="str">
            <v>746080-S01</v>
          </cell>
          <cell r="C98" t="str">
            <v>HP DL580 Gen8 E7-4870v2 Svr/S-Buy</v>
          </cell>
          <cell r="D98">
            <v>2</v>
          </cell>
          <cell r="E98" t="str">
            <v>0, up to 5 SFF</v>
          </cell>
          <cell r="F98" t="str">
            <v>64GB (8x8)RDIMM</v>
          </cell>
          <cell r="G98" t="str">
            <v>None included</v>
          </cell>
          <cell r="H98" t="str">
            <v>2x1200</v>
          </cell>
          <cell r="I98" t="str">
            <v>P830i/2GB FBWC</v>
          </cell>
          <cell r="K98">
            <v>16699</v>
          </cell>
          <cell r="M98">
            <v>16699</v>
          </cell>
          <cell r="N98">
            <v>5626</v>
          </cell>
          <cell r="O98">
            <v>0.24998877161464181</v>
          </cell>
          <cell r="P98">
            <v>398</v>
          </cell>
          <cell r="Q98">
            <v>150</v>
          </cell>
        </row>
        <row r="99">
          <cell r="B99" t="str">
            <v>728551-S01</v>
          </cell>
          <cell r="C99" t="str">
            <v>HP DL580 Gen8 E7-4890v2 Svr/S-Buy</v>
          </cell>
          <cell r="D99">
            <v>2</v>
          </cell>
          <cell r="E99" t="str">
            <v>0, up to 5 SFF</v>
          </cell>
          <cell r="F99" t="str">
            <v>64GB (8x8)RDIMM</v>
          </cell>
          <cell r="G99" t="str">
            <v>None included</v>
          </cell>
          <cell r="H99" t="str">
            <v>2x1200</v>
          </cell>
          <cell r="I99" t="str">
            <v>P830i/2GB FBWC</v>
          </cell>
          <cell r="J99" t="str">
            <v>JRIT</v>
          </cell>
          <cell r="K99">
            <v>20205</v>
          </cell>
          <cell r="M99">
            <v>20205</v>
          </cell>
          <cell r="N99">
            <v>7480</v>
          </cell>
          <cell r="O99">
            <v>0.27</v>
          </cell>
          <cell r="P99">
            <v>482</v>
          </cell>
          <cell r="Q99">
            <v>500</v>
          </cell>
        </row>
        <row r="100">
          <cell r="B100" t="str">
            <v>DL580 Gen9 - Intel Processor Servers</v>
          </cell>
        </row>
        <row r="101">
          <cell r="B101" t="str">
            <v>793311-S01</v>
          </cell>
          <cell r="C101" t="str">
            <v>HP DL580 Gen9 E7-8860v3 2P 128GB Svr/S-Buy</v>
          </cell>
          <cell r="D101">
            <v>2</v>
          </cell>
          <cell r="E101" t="str">
            <v>0, up to 5 SFF</v>
          </cell>
          <cell r="F101" t="str">
            <v>128GB (8x16)RDIMM</v>
          </cell>
          <cell r="G101" t="str">
            <v>None included</v>
          </cell>
          <cell r="H101" t="str">
            <v>2x1200</v>
          </cell>
          <cell r="I101" t="str">
            <v>P830i/2GB FBWC</v>
          </cell>
          <cell r="K101">
            <v>15999</v>
          </cell>
          <cell r="M101">
            <v>15999</v>
          </cell>
          <cell r="N101">
            <v>7538</v>
          </cell>
          <cell r="O101">
            <v>0.32</v>
          </cell>
          <cell r="P101">
            <v>382</v>
          </cell>
          <cell r="Q101">
            <v>250</v>
          </cell>
        </row>
        <row r="102">
          <cell r="B102" t="str">
            <v>793309-S01</v>
          </cell>
          <cell r="C102" t="str">
            <v>HP DL580 Gen9 E7-8880v3 2P 128GB Svr/S-Buy</v>
          </cell>
          <cell r="D102">
            <v>2</v>
          </cell>
          <cell r="E102" t="str">
            <v>0, up to 5 SFF</v>
          </cell>
          <cell r="F102" t="str">
            <v>128GB (8x16)RDIMM</v>
          </cell>
          <cell r="G102" t="str">
            <v>None included</v>
          </cell>
          <cell r="H102" t="str">
            <v>2x1200</v>
          </cell>
          <cell r="I102" t="str">
            <v>P830i/2GB FBWC</v>
          </cell>
          <cell r="K102">
            <v>19999</v>
          </cell>
          <cell r="M102">
            <v>19999</v>
          </cell>
          <cell r="N102">
            <v>9517</v>
          </cell>
          <cell r="O102">
            <v>0.32</v>
          </cell>
          <cell r="P102">
            <v>477</v>
          </cell>
          <cell r="Q102">
            <v>300</v>
          </cell>
        </row>
        <row r="103">
          <cell r="B103" t="str">
            <v>HP ProLiant Tower Servers</v>
          </cell>
        </row>
        <row r="104">
          <cell r="B104" t="str">
            <v>MicroServer</v>
          </cell>
        </row>
        <row r="105">
          <cell r="B105" t="str">
            <v>712317-001</v>
          </cell>
          <cell r="C105" t="str">
            <v xml:space="preserve">HP Micro Gen8 G1610T Entry NHP US Svr   </v>
          </cell>
          <cell r="D105">
            <v>1</v>
          </cell>
          <cell r="E105" t="str">
            <v>None Included, up to 4 LFF</v>
          </cell>
          <cell r="F105" t="str">
            <v>2GB (1x2) UDIMM</v>
          </cell>
          <cell r="G105" t="str">
            <v>None included</v>
          </cell>
          <cell r="H105" t="str">
            <v>150W NHP</v>
          </cell>
          <cell r="I105" t="str">
            <v>B120i controller</v>
          </cell>
          <cell r="K105">
            <v>449</v>
          </cell>
          <cell r="M105">
            <v>449</v>
          </cell>
          <cell r="N105" t="str">
            <v>-</v>
          </cell>
          <cell r="O105" t="str">
            <v>-</v>
          </cell>
          <cell r="P105">
            <v>11</v>
          </cell>
        </row>
        <row r="106">
          <cell r="B106" t="str">
            <v>712318-001</v>
          </cell>
          <cell r="C106" t="str">
            <v xml:space="preserve">HP Micro Gen8 G2020T Base NHP US Svr    </v>
          </cell>
          <cell r="D106">
            <v>1</v>
          </cell>
          <cell r="E106" t="str">
            <v>None Included, up to 4 LFF</v>
          </cell>
          <cell r="F106" t="str">
            <v>2GB (1x2) UDIMM</v>
          </cell>
          <cell r="G106" t="str">
            <v>None included</v>
          </cell>
          <cell r="H106" t="str">
            <v>150W NHP</v>
          </cell>
          <cell r="I106" t="str">
            <v>B120i controller</v>
          </cell>
          <cell r="K106">
            <v>529</v>
          </cell>
          <cell r="M106">
            <v>529</v>
          </cell>
          <cell r="N106" t="str">
            <v>-</v>
          </cell>
          <cell r="O106" t="str">
            <v>-</v>
          </cell>
          <cell r="P106">
            <v>13</v>
          </cell>
        </row>
        <row r="107">
          <cell r="B107" t="str">
            <v>742326-S01</v>
          </cell>
          <cell r="C107" t="str">
            <v>HP MicroSvrGen8 G2020T WS12 US Svr/S-Buy</v>
          </cell>
          <cell r="D107">
            <v>1</v>
          </cell>
          <cell r="E107" t="str">
            <v>1x1TB LFF SATA</v>
          </cell>
          <cell r="F107" t="str">
            <v>4GB (1x4) UDIMM</v>
          </cell>
          <cell r="G107" t="str">
            <v>DVD-RW</v>
          </cell>
          <cell r="H107" t="str">
            <v>150W NHP</v>
          </cell>
          <cell r="I107" t="str">
            <v>B120i controller, Windows Server 2012</v>
          </cell>
          <cell r="K107">
            <v>979</v>
          </cell>
          <cell r="M107">
            <v>979</v>
          </cell>
          <cell r="N107" t="str">
            <v>-</v>
          </cell>
          <cell r="O107" t="str">
            <v>-</v>
          </cell>
          <cell r="P107">
            <v>23</v>
          </cell>
        </row>
        <row r="108">
          <cell r="B108" t="str">
            <v>775590-S01</v>
          </cell>
          <cell r="C108" t="str">
            <v xml:space="preserve">HP MicroSvrGen8 E3-1220Lv2 US Svr/S-Buy </v>
          </cell>
          <cell r="D108">
            <v>1</v>
          </cell>
          <cell r="E108" t="str">
            <v>None Included, up to 4 LFF</v>
          </cell>
          <cell r="F108" t="str">
            <v>8GB (1x8) RDIMM</v>
          </cell>
          <cell r="G108" t="str">
            <v>None included</v>
          </cell>
          <cell r="H108" t="str">
            <v>150W NHP</v>
          </cell>
          <cell r="I108" t="str">
            <v>B120i controller</v>
          </cell>
          <cell r="K108">
            <v>699</v>
          </cell>
          <cell r="M108">
            <v>699</v>
          </cell>
          <cell r="N108" t="str">
            <v>-</v>
          </cell>
          <cell r="O108" t="str">
            <v>-</v>
          </cell>
          <cell r="P108">
            <v>17</v>
          </cell>
        </row>
        <row r="109">
          <cell r="B109" t="str">
            <v>783958-S01</v>
          </cell>
          <cell r="C109" t="str">
            <v>HP MicroSvrGen8 E3-1220Lv2 US Svr/S-Buy</v>
          </cell>
          <cell r="D109">
            <v>1</v>
          </cell>
          <cell r="E109" t="str">
            <v>2x1TB Entry-Level LFF SATA</v>
          </cell>
          <cell r="F109" t="str">
            <v>4GB (1x4) UDIMM</v>
          </cell>
          <cell r="G109" t="str">
            <v>None included</v>
          </cell>
          <cell r="H109" t="str">
            <v>150W NHP</v>
          </cell>
          <cell r="I109" t="str">
            <v>B120i controller</v>
          </cell>
          <cell r="J109" t="str">
            <v>JRIT</v>
          </cell>
          <cell r="K109">
            <v>799</v>
          </cell>
          <cell r="M109">
            <v>799</v>
          </cell>
          <cell r="N109" t="str">
            <v>-</v>
          </cell>
          <cell r="O109" t="str">
            <v>-</v>
          </cell>
          <cell r="P109">
            <v>19</v>
          </cell>
          <cell r="Q109">
            <v>10</v>
          </cell>
        </row>
        <row r="110">
          <cell r="B110" t="str">
            <v>783959-S01</v>
          </cell>
          <cell r="C110" t="str">
            <v>HP MicroSvrGen8 E3-1220Lv2 US Svr/S-Buy</v>
          </cell>
          <cell r="D110">
            <v>1</v>
          </cell>
          <cell r="E110" t="str">
            <v>4x1TB Entry-Level LFF SATA</v>
          </cell>
          <cell r="F110" t="str">
            <v>8GB (1x8) RDIMM</v>
          </cell>
          <cell r="G110" t="str">
            <v>None included</v>
          </cell>
          <cell r="H110" t="str">
            <v>150W NHP</v>
          </cell>
          <cell r="I110" t="str">
            <v>B120i controller</v>
          </cell>
          <cell r="J110" t="str">
            <v>JRIT</v>
          </cell>
          <cell r="K110">
            <v>929</v>
          </cell>
          <cell r="M110">
            <v>929</v>
          </cell>
          <cell r="N110" t="str">
            <v>-</v>
          </cell>
          <cell r="O110" t="str">
            <v>-</v>
          </cell>
          <cell r="P110">
            <v>22</v>
          </cell>
          <cell r="Q110">
            <v>10</v>
          </cell>
        </row>
        <row r="111">
          <cell r="B111" t="str">
            <v>ML10 - Intel Processor Servers</v>
          </cell>
          <cell r="O111" t="str">
            <v>-</v>
          </cell>
        </row>
        <row r="112">
          <cell r="B112" t="str">
            <v>737649-S01</v>
          </cell>
          <cell r="C112" t="str">
            <v xml:space="preserve">HP ML10 E3-1220v2 2GB US Svr/ S-Buy     </v>
          </cell>
          <cell r="D112">
            <v>1</v>
          </cell>
          <cell r="E112" t="str">
            <v>None Included, up to 2 NHP LFF</v>
          </cell>
          <cell r="F112" t="str">
            <v>2GB (1x2) UDIMM</v>
          </cell>
          <cell r="G112" t="str">
            <v>None included</v>
          </cell>
          <cell r="H112" t="str">
            <v>1x300W</v>
          </cell>
          <cell r="I112" t="str">
            <v>B110i controller</v>
          </cell>
          <cell r="K112">
            <v>499</v>
          </cell>
          <cell r="M112">
            <v>499</v>
          </cell>
          <cell r="N112" t="str">
            <v>-</v>
          </cell>
          <cell r="O112" t="str">
            <v>-</v>
          </cell>
          <cell r="P112">
            <v>12</v>
          </cell>
        </row>
        <row r="113">
          <cell r="B113" t="str">
            <v>783957-S01</v>
          </cell>
          <cell r="C113" t="str">
            <v xml:space="preserve">HP ML10 E3-1220v2 4GB US Svr/ S-Buy     </v>
          </cell>
          <cell r="D113">
            <v>1</v>
          </cell>
          <cell r="E113" t="str">
            <v>2x1TB Entry-Level LFF SATA</v>
          </cell>
          <cell r="F113" t="str">
            <v>4GB (1x4) UDIMM</v>
          </cell>
          <cell r="G113" t="str">
            <v>None included</v>
          </cell>
          <cell r="H113" t="str">
            <v>1x300W</v>
          </cell>
          <cell r="I113" t="str">
            <v>B110i controller</v>
          </cell>
          <cell r="J113" t="str">
            <v>JRIT</v>
          </cell>
          <cell r="K113">
            <v>729</v>
          </cell>
          <cell r="M113">
            <v>729</v>
          </cell>
          <cell r="N113" t="str">
            <v>-</v>
          </cell>
          <cell r="O113" t="str">
            <v>-</v>
          </cell>
          <cell r="P113">
            <v>17</v>
          </cell>
          <cell r="Q113">
            <v>10</v>
          </cell>
        </row>
        <row r="114">
          <cell r="B114" t="str">
            <v>ML10 v2 - Intel Processor Servers</v>
          </cell>
        </row>
        <row r="115">
          <cell r="B115" t="str">
            <v>812126-S01</v>
          </cell>
          <cell r="C115" t="str">
            <v xml:space="preserve">HP ML10v2 G3240 NHP US Svr/S-B          </v>
          </cell>
          <cell r="D115">
            <v>1</v>
          </cell>
          <cell r="E115" t="str">
            <v>Non Hot Plug 4LFF SATA</v>
          </cell>
          <cell r="F115" t="str">
            <v>4GB (1x4 GB) UDIMM</v>
          </cell>
          <cell r="G115" t="str">
            <v>None included</v>
          </cell>
          <cell r="H115" t="str">
            <v>1x350W</v>
          </cell>
          <cell r="I115" t="str">
            <v>B120i controller</v>
          </cell>
          <cell r="K115">
            <v>299</v>
          </cell>
          <cell r="M115">
            <v>299</v>
          </cell>
          <cell r="N115" t="str">
            <v>-</v>
          </cell>
          <cell r="O115" t="str">
            <v>-</v>
          </cell>
          <cell r="P115">
            <v>7</v>
          </cell>
        </row>
        <row r="116">
          <cell r="B116" t="str">
            <v>812128-S01</v>
          </cell>
          <cell r="C116" t="str">
            <v xml:space="preserve">HP ML10v2 i3-4150 NHP US Svr/S-B        </v>
          </cell>
          <cell r="D116">
            <v>1</v>
          </cell>
          <cell r="E116" t="str">
            <v xml:space="preserve">Non Hot Plug 4LFF SATA with 1TB SATA </v>
          </cell>
          <cell r="F116" t="str">
            <v>4GB (1x4 GB) UDIMM</v>
          </cell>
          <cell r="G116" t="str">
            <v>None included</v>
          </cell>
          <cell r="H116" t="str">
            <v>1x350W</v>
          </cell>
          <cell r="I116" t="str">
            <v>B120i controller</v>
          </cell>
          <cell r="K116">
            <v>449</v>
          </cell>
          <cell r="M116">
            <v>449</v>
          </cell>
          <cell r="N116" t="str">
            <v>-</v>
          </cell>
          <cell r="O116" t="str">
            <v>-</v>
          </cell>
          <cell r="P116">
            <v>11</v>
          </cell>
        </row>
        <row r="117">
          <cell r="B117" t="str">
            <v>812129-S01</v>
          </cell>
          <cell r="C117" t="str">
            <v xml:space="preserve">HP ML10v2 E3-1220v3 NHP US Svr/S-B      </v>
          </cell>
          <cell r="D117">
            <v>1</v>
          </cell>
          <cell r="E117" t="str">
            <v xml:space="preserve">Non Hot Plug 4LFF SATA with 1TB SATA </v>
          </cell>
          <cell r="F117" t="str">
            <v>4GB (1x4 GB) UDIMM</v>
          </cell>
          <cell r="G117" t="str">
            <v>None included</v>
          </cell>
          <cell r="H117" t="str">
            <v>1x350W</v>
          </cell>
          <cell r="I117" t="str">
            <v>B120i controller</v>
          </cell>
          <cell r="K117">
            <v>519</v>
          </cell>
          <cell r="M117">
            <v>519</v>
          </cell>
          <cell r="N117" t="str">
            <v>-</v>
          </cell>
          <cell r="O117" t="str">
            <v>-</v>
          </cell>
          <cell r="P117">
            <v>12</v>
          </cell>
        </row>
        <row r="118">
          <cell r="B118" t="str">
            <v>812130-S01</v>
          </cell>
          <cell r="C118" t="str">
            <v xml:space="preserve">HP ML10v2 E3-1220v3 NHP US Svr/S-B      </v>
          </cell>
          <cell r="D118">
            <v>1</v>
          </cell>
          <cell r="E118" t="str">
            <v>Non Hot Plug 4LFF SATA with 1TB SATA</v>
          </cell>
          <cell r="F118" t="str">
            <v>8GB (1x8 GB) UDIMM</v>
          </cell>
          <cell r="G118" t="str">
            <v>None included</v>
          </cell>
          <cell r="H118" t="str">
            <v>1x350W</v>
          </cell>
          <cell r="I118" t="str">
            <v>B120i controller</v>
          </cell>
          <cell r="K118">
            <v>579</v>
          </cell>
          <cell r="M118">
            <v>579</v>
          </cell>
          <cell r="N118" t="str">
            <v>-</v>
          </cell>
          <cell r="O118" t="str">
            <v>-</v>
          </cell>
          <cell r="P118">
            <v>14</v>
          </cell>
        </row>
        <row r="119">
          <cell r="B119" t="str">
            <v>ML110 Gen9 - Intel Processor Servers</v>
          </cell>
        </row>
        <row r="120">
          <cell r="B120" t="str">
            <v>799111-S01</v>
          </cell>
          <cell r="C120" t="str">
            <v xml:space="preserve">HP ML110 Gen9 E5-2603 v3 NHP US /S-Buy  </v>
          </cell>
          <cell r="D120">
            <v>1</v>
          </cell>
          <cell r="E120" t="str">
            <v>(8) SFF 6G HP SATA</v>
          </cell>
          <cell r="F120" t="str">
            <v>8GB (2x4) RDIMM</v>
          </cell>
          <cell r="G120" t="str">
            <v>None included</v>
          </cell>
          <cell r="H120" t="str">
            <v>1x550W</v>
          </cell>
          <cell r="I120" t="str">
            <v>B140i controller</v>
          </cell>
          <cell r="K120">
            <v>1420</v>
          </cell>
          <cell r="M120">
            <v>1420</v>
          </cell>
          <cell r="N120" t="str">
            <v>-</v>
          </cell>
          <cell r="O120" t="str">
            <v>-</v>
          </cell>
          <cell r="P120">
            <v>34</v>
          </cell>
        </row>
        <row r="121">
          <cell r="B121" t="str">
            <v>807879-S01</v>
          </cell>
          <cell r="C121" t="str">
            <v>HP ML110 Gen9 E5-1603v3 LFF US Svr/S-Buy</v>
          </cell>
          <cell r="D121">
            <v>1</v>
          </cell>
          <cell r="E121" t="str">
            <v>(4) LFF 6G NHP SATA</v>
          </cell>
          <cell r="F121" t="str">
            <v>4GB (1x4) RDIMM</v>
          </cell>
          <cell r="G121" t="str">
            <v>None included</v>
          </cell>
          <cell r="H121" t="str">
            <v>1x350W</v>
          </cell>
          <cell r="I121" t="str">
            <v>B140i controller</v>
          </cell>
          <cell r="K121">
            <v>994</v>
          </cell>
          <cell r="M121">
            <v>994</v>
          </cell>
          <cell r="N121" t="str">
            <v>-</v>
          </cell>
          <cell r="O121" t="str">
            <v>-</v>
          </cell>
          <cell r="P121">
            <v>24</v>
          </cell>
        </row>
        <row r="122">
          <cell r="B122" t="str">
            <v>807880-S01</v>
          </cell>
          <cell r="C122" t="str">
            <v>HP ML110 Gen9 E5-1620v3 LFF US Svr/S-Buy</v>
          </cell>
          <cell r="D122">
            <v>1</v>
          </cell>
          <cell r="E122" t="str">
            <v>(4) LFF 6G NHP SATA</v>
          </cell>
          <cell r="F122" t="str">
            <v>8GB (1x8) RDIMM</v>
          </cell>
          <cell r="G122" t="str">
            <v>None included</v>
          </cell>
          <cell r="H122" t="str">
            <v>1x550W</v>
          </cell>
          <cell r="I122" t="str">
            <v>B140i controller</v>
          </cell>
          <cell r="K122">
            <v>1209</v>
          </cell>
          <cell r="M122">
            <v>1209</v>
          </cell>
          <cell r="N122" t="str">
            <v>-</v>
          </cell>
          <cell r="O122" t="str">
            <v>-</v>
          </cell>
          <cell r="P122">
            <v>29</v>
          </cell>
        </row>
        <row r="123">
          <cell r="B123" t="str">
            <v>ML310e Gen8 v2- Intel Processor Servers</v>
          </cell>
        </row>
        <row r="124">
          <cell r="B124" t="str">
            <v>724977-S01</v>
          </cell>
          <cell r="C124" t="str">
            <v xml:space="preserve">HP ML310eGen8v2 E3-1220v3 NHP US /S-Buy </v>
          </cell>
          <cell r="D124">
            <v>1</v>
          </cell>
          <cell r="E124" t="str">
            <v>None Included, up to 4 LFF</v>
          </cell>
          <cell r="F124" t="str">
            <v>4GB(1x4) UDIMM</v>
          </cell>
          <cell r="G124" t="str">
            <v>DVD-RW</v>
          </cell>
          <cell r="H124" t="str">
            <v xml:space="preserve">1x350W </v>
          </cell>
          <cell r="I124" t="str">
            <v>keyboard/mouse</v>
          </cell>
          <cell r="K124">
            <v>399</v>
          </cell>
          <cell r="M124">
            <v>399</v>
          </cell>
          <cell r="N124">
            <v>243</v>
          </cell>
          <cell r="O124" t="str">
            <v>-</v>
          </cell>
          <cell r="P124">
            <v>10</v>
          </cell>
          <cell r="Q124">
            <v>100</v>
          </cell>
        </row>
        <row r="125">
          <cell r="B125" t="str">
            <v>724978-S01</v>
          </cell>
          <cell r="C125" t="str">
            <v xml:space="preserve">HP ML310eGen8v2 E3-1220v3 US /S-Buy </v>
          </cell>
          <cell r="D125">
            <v>1</v>
          </cell>
          <cell r="E125" t="str">
            <v>1x500GB  6G SATA</v>
          </cell>
          <cell r="F125" t="str">
            <v>4GB(1x4) UDIMM</v>
          </cell>
          <cell r="G125" t="str">
            <v>DVD-RW</v>
          </cell>
          <cell r="H125" t="str">
            <v xml:space="preserve">1x350W </v>
          </cell>
          <cell r="I125" t="str">
            <v>keyboard/mouse</v>
          </cell>
          <cell r="K125">
            <v>799</v>
          </cell>
          <cell r="M125">
            <v>799</v>
          </cell>
          <cell r="N125">
            <v>327</v>
          </cell>
          <cell r="O125" t="str">
            <v>-</v>
          </cell>
          <cell r="P125">
            <v>19</v>
          </cell>
        </row>
        <row r="126">
          <cell r="B126" t="str">
            <v>783312-S01</v>
          </cell>
          <cell r="C126" t="str">
            <v xml:space="preserve">HP ML310eGen8v2 E3-1220v3 NHP US /S-Buy </v>
          </cell>
          <cell r="D126">
            <v>1</v>
          </cell>
          <cell r="E126" t="str">
            <v>2x1TB Entry-Level LFF SATA</v>
          </cell>
          <cell r="F126" t="str">
            <v>8GB (1x8) UDIMM</v>
          </cell>
          <cell r="G126" t="str">
            <v>None included</v>
          </cell>
          <cell r="H126" t="str">
            <v xml:space="preserve">1x350W </v>
          </cell>
          <cell r="I126" t="str">
            <v>iLO Essentials 3-year TSU, k/m</v>
          </cell>
          <cell r="J126" t="str">
            <v>JRIT</v>
          </cell>
          <cell r="K126">
            <v>899</v>
          </cell>
          <cell r="M126">
            <v>899</v>
          </cell>
          <cell r="N126" t="str">
            <v>-</v>
          </cell>
          <cell r="O126" t="str">
            <v>-</v>
          </cell>
          <cell r="P126">
            <v>21</v>
          </cell>
          <cell r="Q126">
            <v>15</v>
          </cell>
        </row>
        <row r="127">
          <cell r="B127" t="str">
            <v>736661-S01</v>
          </cell>
          <cell r="C127" t="str">
            <v xml:space="preserve">HP ML310e Gen8v2 E3-1230v3 LFF US Svr/S-Buy </v>
          </cell>
          <cell r="D127">
            <v>1</v>
          </cell>
          <cell r="E127" t="str">
            <v>None Included, up to 4 LFF</v>
          </cell>
          <cell r="F127" t="str">
            <v>8GB (2x4) UDIMM</v>
          </cell>
          <cell r="G127" t="str">
            <v>DVD-RW</v>
          </cell>
          <cell r="H127" t="str">
            <v xml:space="preserve">1x350W </v>
          </cell>
          <cell r="I127" t="str">
            <v>keyboard/mouse</v>
          </cell>
          <cell r="K127">
            <v>499</v>
          </cell>
          <cell r="M127">
            <v>499</v>
          </cell>
          <cell r="N127">
            <v>294</v>
          </cell>
          <cell r="O127">
            <v>0.27657572906867356</v>
          </cell>
          <cell r="P127">
            <v>12</v>
          </cell>
          <cell r="Q127">
            <v>100</v>
          </cell>
        </row>
        <row r="128">
          <cell r="B128" t="str">
            <v>777882-S01</v>
          </cell>
          <cell r="C128" t="str">
            <v xml:space="preserve">HP ML310e Gen8v2 E3-1230v3 LFF US Svr/S-Buy </v>
          </cell>
          <cell r="D128">
            <v>1</v>
          </cell>
          <cell r="E128" t="str">
            <v>2x1TB LFF SATA</v>
          </cell>
          <cell r="F128" t="str">
            <v>8GB (1x8) UDIMM</v>
          </cell>
          <cell r="G128" t="str">
            <v>None included</v>
          </cell>
          <cell r="H128" t="str">
            <v xml:space="preserve">1x350W </v>
          </cell>
          <cell r="I128" t="str">
            <v>iLO Essentials 3-year TSU, k/m</v>
          </cell>
          <cell r="J128" t="str">
            <v>JRIT</v>
          </cell>
          <cell r="K128">
            <v>1275</v>
          </cell>
          <cell r="M128">
            <v>1275</v>
          </cell>
          <cell r="N128">
            <v>419</v>
          </cell>
          <cell r="O128" t="str">
            <v>-</v>
          </cell>
          <cell r="P128">
            <v>30</v>
          </cell>
          <cell r="Q128">
            <v>15</v>
          </cell>
        </row>
        <row r="129">
          <cell r="B129" t="str">
            <v>ML350e Gen8  - Intel v2 Processor Servers</v>
          </cell>
        </row>
        <row r="130">
          <cell r="B130" t="str">
            <v>749355-S01</v>
          </cell>
          <cell r="C130" t="str">
            <v>HP ML350eGen8v2 E5-2403v2 LFF Svr/S-Buy</v>
          </cell>
          <cell r="D130">
            <v>1</v>
          </cell>
          <cell r="E130" t="str">
            <v>0, up to 4 LFF</v>
          </cell>
          <cell r="F130" t="str">
            <v>8GB (2x4) UDIMM</v>
          </cell>
          <cell r="G130" t="str">
            <v>DVD-RW</v>
          </cell>
          <cell r="H130" t="str">
            <v>1x460W</v>
          </cell>
          <cell r="I130" t="str">
            <v xml:space="preserve">B120i/ZM, k/m                        </v>
          </cell>
          <cell r="K130">
            <v>1179</v>
          </cell>
          <cell r="M130">
            <v>1179</v>
          </cell>
          <cell r="N130">
            <v>190</v>
          </cell>
          <cell r="O130">
            <v>0.13878743608473337</v>
          </cell>
          <cell r="P130">
            <v>28</v>
          </cell>
        </row>
        <row r="131">
          <cell r="B131" t="str">
            <v>749356-S01</v>
          </cell>
          <cell r="C131" t="str">
            <v xml:space="preserve">HP ML350eGen8v2 E5-2420v2 LFF Svr/S-Buy </v>
          </cell>
          <cell r="D131">
            <v>1</v>
          </cell>
          <cell r="E131" t="str">
            <v>0, up to 4 LFF</v>
          </cell>
          <cell r="F131" t="str">
            <v>8GB (2x4) UDIMM</v>
          </cell>
          <cell r="G131" t="str">
            <v>DVD-RW</v>
          </cell>
          <cell r="H131" t="str">
            <v>1x460W</v>
          </cell>
          <cell r="I131" t="str">
            <v xml:space="preserve">B120i/512MB FBWC, k/m                 </v>
          </cell>
          <cell r="K131">
            <v>1539</v>
          </cell>
          <cell r="M131">
            <v>1539</v>
          </cell>
          <cell r="N131">
            <v>390</v>
          </cell>
          <cell r="O131">
            <v>0.20217729393468117</v>
          </cell>
          <cell r="P131">
            <v>37</v>
          </cell>
        </row>
        <row r="132">
          <cell r="B132" t="str">
            <v>749357-S01</v>
          </cell>
          <cell r="C132" t="str">
            <v xml:space="preserve">HP ML350eGen8v2 E5-2440v2 SFF Svr/S-Buy </v>
          </cell>
          <cell r="D132">
            <v>2</v>
          </cell>
          <cell r="E132" t="str">
            <v>0, up to 8 SFF</v>
          </cell>
          <cell r="F132" t="str">
            <v>16GB (2x8) RDIMM</v>
          </cell>
          <cell r="G132" t="str">
            <v>DVD-RW</v>
          </cell>
          <cell r="H132" t="str">
            <v>1x750W</v>
          </cell>
          <cell r="I132" t="str">
            <v>P430/2GB FBWC, k/m</v>
          </cell>
          <cell r="K132">
            <v>3549</v>
          </cell>
          <cell r="M132">
            <v>3549</v>
          </cell>
          <cell r="N132">
            <v>1340</v>
          </cell>
          <cell r="O132">
            <v>0.27408467989363877</v>
          </cell>
          <cell r="P132">
            <v>85</v>
          </cell>
        </row>
        <row r="133">
          <cell r="B133" t="str">
            <v>ML350p Gen8  - Intel v2 Processor Servers</v>
          </cell>
        </row>
        <row r="134">
          <cell r="B134" t="str">
            <v>736983-S01</v>
          </cell>
          <cell r="C134" t="str">
            <v>HP ProLiant ML350p Gen8 E5-2609v2 LFF Svr/S-Buy</v>
          </cell>
          <cell r="D134">
            <v>1</v>
          </cell>
          <cell r="E134" t="str">
            <v>0, up to 6 LFF</v>
          </cell>
          <cell r="F134" t="str">
            <v>4GB (1x4) RDIMM</v>
          </cell>
          <cell r="G134" t="str">
            <v>DVD-ROM</v>
          </cell>
          <cell r="H134" t="str">
            <v>1x460W</v>
          </cell>
          <cell r="I134" t="str">
            <v>P420i/ZM, k/m</v>
          </cell>
          <cell r="K134">
            <v>1549</v>
          </cell>
          <cell r="M134">
            <v>1549</v>
          </cell>
          <cell r="N134">
            <v>321</v>
          </cell>
          <cell r="O134">
            <v>0.16765180010746911</v>
          </cell>
          <cell r="P134">
            <v>37</v>
          </cell>
        </row>
        <row r="135">
          <cell r="B135" t="str">
            <v>777883-S01</v>
          </cell>
          <cell r="C135" t="str">
            <v>HP ML350pT08 E5-2609v2 SFF US Svr/S-Buy</v>
          </cell>
          <cell r="D135">
            <v>1</v>
          </cell>
          <cell r="E135" t="str">
            <v>2x300GB/10K; up to 8 SFF</v>
          </cell>
          <cell r="F135" t="str">
            <v>8GB (1x8) RDIMM</v>
          </cell>
          <cell r="G135" t="str">
            <v>None included</v>
          </cell>
          <cell r="H135" t="str">
            <v>1x460W</v>
          </cell>
          <cell r="I135" t="str">
            <v>P420i/ZM, k/m, iLO Adv 3yr</v>
          </cell>
          <cell r="J135" t="str">
            <v>JRIT</v>
          </cell>
          <cell r="K135">
            <v>2369</v>
          </cell>
          <cell r="M135">
            <v>2369</v>
          </cell>
          <cell r="N135">
            <v>617</v>
          </cell>
          <cell r="O135">
            <v>0.20663094440723376</v>
          </cell>
          <cell r="P135">
            <v>57</v>
          </cell>
        </row>
        <row r="136">
          <cell r="B136" t="str">
            <v>736984-S01</v>
          </cell>
          <cell r="C136" t="str">
            <v>HP ProLiant ML350p Gen8 E5-2620v2 SFF Svr/S-Buy</v>
          </cell>
          <cell r="D136">
            <v>1</v>
          </cell>
          <cell r="E136" t="str">
            <v>0, up to 8 SFF</v>
          </cell>
          <cell r="F136" t="str">
            <v>8GB (1x8) RDIMM</v>
          </cell>
          <cell r="G136" t="str">
            <v>DVD-ROM</v>
          </cell>
          <cell r="H136" t="str">
            <v>1x460W</v>
          </cell>
          <cell r="I136" t="str">
            <v xml:space="preserve">P420i/512MB FBWC, k/m                 </v>
          </cell>
          <cell r="K136">
            <v>1969</v>
          </cell>
          <cell r="M136">
            <v>1969</v>
          </cell>
          <cell r="N136">
            <v>501</v>
          </cell>
          <cell r="O136">
            <v>0.20283400809716598</v>
          </cell>
          <cell r="P136">
            <v>47</v>
          </cell>
        </row>
        <row r="137">
          <cell r="B137" t="str">
            <v>748305-S01</v>
          </cell>
          <cell r="C137" t="str">
            <v xml:space="preserve">HP ML350pGen8 E5-2630v2 LFF US Svr/S-Buy </v>
          </cell>
          <cell r="D137">
            <v>1</v>
          </cell>
          <cell r="E137" t="str">
            <v>0, up to 6 LFF</v>
          </cell>
          <cell r="F137" t="str">
            <v>32GB (2x16) RDIMM</v>
          </cell>
          <cell r="G137" t="str">
            <v>DVD-RW</v>
          </cell>
          <cell r="H137" t="str">
            <v>1x460W</v>
          </cell>
          <cell r="I137" t="str">
            <v xml:space="preserve">P420i/512MB FBWC, k/m                 </v>
          </cell>
          <cell r="K137">
            <v>2539</v>
          </cell>
          <cell r="M137">
            <v>2539</v>
          </cell>
          <cell r="N137">
            <v>661</v>
          </cell>
          <cell r="O137">
            <v>0.20656250000000001</v>
          </cell>
          <cell r="P137">
            <v>61</v>
          </cell>
        </row>
        <row r="138">
          <cell r="B138" t="str">
            <v>736985-S01</v>
          </cell>
          <cell r="C138" t="str">
            <v>HP ProLiant ML350p Gen8 E5-2640v2 SFF Svr/S-Buy</v>
          </cell>
          <cell r="D138">
            <v>1</v>
          </cell>
          <cell r="E138" t="str">
            <v>0, up to 8 SFF</v>
          </cell>
          <cell r="F138" t="str">
            <v>16GB (2x8) RDIMM</v>
          </cell>
          <cell r="G138" t="str">
            <v>DVD-ROM</v>
          </cell>
          <cell r="H138" t="str">
            <v>2x460W</v>
          </cell>
          <cell r="I138" t="str">
            <v xml:space="preserve">P420i/512MB FBWC, k/m                 </v>
          </cell>
          <cell r="K138">
            <v>2749</v>
          </cell>
          <cell r="M138">
            <v>2749</v>
          </cell>
          <cell r="N138">
            <v>730</v>
          </cell>
          <cell r="O138">
            <v>0.20983041103765449</v>
          </cell>
          <cell r="P138">
            <v>66</v>
          </cell>
        </row>
        <row r="139">
          <cell r="B139" t="str">
            <v>748306-S01</v>
          </cell>
          <cell r="C139" t="str">
            <v xml:space="preserve">HP ML350pGen8 E5-2670v2 2P SFF US Svr/S-Buy </v>
          </cell>
          <cell r="D139">
            <v>2</v>
          </cell>
          <cell r="E139" t="str">
            <v>0, up to 8 SFF</v>
          </cell>
          <cell r="F139" t="str">
            <v>32GB (2x16) RDIMM</v>
          </cell>
          <cell r="G139" t="str">
            <v>DVD-ROM</v>
          </cell>
          <cell r="H139" t="str">
            <v>2x460W</v>
          </cell>
          <cell r="I139" t="str">
            <v xml:space="preserve">P420i/1GB FBWC, k/m                 </v>
          </cell>
          <cell r="K139">
            <v>5549</v>
          </cell>
          <cell r="M139">
            <v>5549</v>
          </cell>
          <cell r="N139">
            <v>1439</v>
          </cell>
          <cell r="O139">
            <v>0.20592444190040068</v>
          </cell>
          <cell r="P139">
            <v>132</v>
          </cell>
        </row>
        <row r="140">
          <cell r="B140" t="str">
            <v>ML350 Gen9 - Intel v3 Processor Servers</v>
          </cell>
        </row>
        <row r="141">
          <cell r="B141" t="str">
            <v>776976-S01</v>
          </cell>
          <cell r="C141" t="str">
            <v xml:space="preserve">HP ML350T09 E5-2609v3 LFF US Svr/S-Buy  </v>
          </cell>
          <cell r="D141">
            <v>1</v>
          </cell>
          <cell r="E141" t="str">
            <v>0, up to 8 LFF</v>
          </cell>
          <cell r="F141" t="str">
            <v>8GB (1x8) RDIMM</v>
          </cell>
          <cell r="G141" t="str">
            <v>DVD-ROM</v>
          </cell>
          <cell r="H141" t="str">
            <v>1x500W</v>
          </cell>
          <cell r="I141" t="str">
            <v>P440ar/2G</v>
          </cell>
          <cell r="K141">
            <v>1899</v>
          </cell>
          <cell r="M141">
            <v>1899</v>
          </cell>
          <cell r="N141">
            <v>1040</v>
          </cell>
          <cell r="O141">
            <v>0.35386185777475332</v>
          </cell>
          <cell r="P141">
            <v>45</v>
          </cell>
          <cell r="Q141">
            <v>25</v>
          </cell>
        </row>
        <row r="142">
          <cell r="B142" t="str">
            <v>776977-S01</v>
          </cell>
          <cell r="C142" t="str">
            <v xml:space="preserve">HP ML350T09 E5-2620v3 SFF US Svr/S-Buy  </v>
          </cell>
          <cell r="D142">
            <v>1</v>
          </cell>
          <cell r="E142" t="str">
            <v>0, up to 8 SFF</v>
          </cell>
          <cell r="F142" t="str">
            <v>8GB (1x8) RDIMM</v>
          </cell>
          <cell r="G142" t="str">
            <v>DVD-ROM</v>
          </cell>
          <cell r="H142" t="str">
            <v>1x500W</v>
          </cell>
          <cell r="I142" t="str">
            <v>P440ar/2G</v>
          </cell>
          <cell r="K142">
            <v>2109</v>
          </cell>
          <cell r="M142">
            <v>2109</v>
          </cell>
          <cell r="N142">
            <v>1114</v>
          </cell>
          <cell r="O142">
            <v>0.34564070741545144</v>
          </cell>
          <cell r="P142">
            <v>50</v>
          </cell>
          <cell r="Q142">
            <v>50</v>
          </cell>
        </row>
        <row r="143">
          <cell r="B143" t="str">
            <v>792467-S01</v>
          </cell>
          <cell r="C143" t="str">
            <v xml:space="preserve">HP ML350T09 E5-2609v3 SFF US Svr/S-Buy  </v>
          </cell>
          <cell r="D143">
            <v>1</v>
          </cell>
          <cell r="E143" t="str">
            <v>2x300GB/10K; up to 8 SFF</v>
          </cell>
          <cell r="F143" t="str">
            <v>8GB (1x8) RDIMM</v>
          </cell>
          <cell r="G143" t="str">
            <v>None included</v>
          </cell>
          <cell r="H143" t="str">
            <v>1x500W</v>
          </cell>
          <cell r="I143" t="str">
            <v>H240ar HBA</v>
          </cell>
          <cell r="J143" t="str">
            <v>JRIT</v>
          </cell>
          <cell r="K143">
            <v>2369</v>
          </cell>
          <cell r="M143">
            <v>2369</v>
          </cell>
          <cell r="N143">
            <v>1351</v>
          </cell>
          <cell r="O143">
            <v>0.36</v>
          </cell>
          <cell r="P143">
            <v>57</v>
          </cell>
          <cell r="Q143">
            <v>50</v>
          </cell>
        </row>
        <row r="144">
          <cell r="B144" t="str">
            <v>776978-S01</v>
          </cell>
          <cell r="C144" t="str">
            <v xml:space="preserve">HP ML350T09 E5-2640v3 SFF US Svr/S-Buy  </v>
          </cell>
          <cell r="D144">
            <v>1</v>
          </cell>
          <cell r="E144" t="str">
            <v>0, up to 8 SFF</v>
          </cell>
          <cell r="F144" t="str">
            <v>16GB (1x16) RDIMM</v>
          </cell>
          <cell r="G144" t="str">
            <v>DVD-ROM</v>
          </cell>
          <cell r="H144" t="str">
            <v>2x800W</v>
          </cell>
          <cell r="I144" t="str">
            <v>P440ar/2G</v>
          </cell>
          <cell r="K144">
            <v>2899</v>
          </cell>
          <cell r="M144">
            <v>2899</v>
          </cell>
          <cell r="N144">
            <v>1503</v>
          </cell>
          <cell r="O144">
            <v>0.33539660706098118</v>
          </cell>
          <cell r="P144">
            <v>69</v>
          </cell>
        </row>
        <row r="145">
          <cell r="B145" t="str">
            <v>ML150 Gen9 - Intel v3 Processor Servers</v>
          </cell>
        </row>
        <row r="146">
          <cell r="B146" t="str">
            <v>780853-S01</v>
          </cell>
          <cell r="C146" t="str">
            <v>HP ML150 Gen9 E5-2620 v3 LFF US Svr/S-Buy</v>
          </cell>
          <cell r="D146">
            <v>2</v>
          </cell>
          <cell r="E146" t="str">
            <v>0, up to 8 SFF</v>
          </cell>
          <cell r="F146" t="str">
            <v>16GB (2x8) RDIMM</v>
          </cell>
          <cell r="G146" t="str">
            <v>None included</v>
          </cell>
          <cell r="H146" t="str">
            <v>1x900W</v>
          </cell>
          <cell r="I146" t="str">
            <v>H240 Smart HBA</v>
          </cell>
          <cell r="K146">
            <v>2299</v>
          </cell>
          <cell r="M146">
            <v>2299</v>
          </cell>
          <cell r="N146">
            <v>1464</v>
          </cell>
          <cell r="O146">
            <v>0.39</v>
          </cell>
          <cell r="P146">
            <v>55</v>
          </cell>
          <cell r="Q146">
            <v>25</v>
          </cell>
        </row>
        <row r="147">
          <cell r="B147" t="str">
            <v>793008-S01</v>
          </cell>
          <cell r="C147" t="str">
            <v>HP ML150 Gen9 E5-2609 v3 LFF US Svr/S-Buy</v>
          </cell>
          <cell r="D147">
            <v>1</v>
          </cell>
          <cell r="E147" t="str">
            <v>0,  up to 4 LFF</v>
          </cell>
          <cell r="F147" t="str">
            <v>8GB (1x8) RDIMM</v>
          </cell>
          <cell r="G147" t="str">
            <v>None included</v>
          </cell>
          <cell r="H147" t="str">
            <v>1x550W</v>
          </cell>
          <cell r="I147" t="str">
            <v>B140i</v>
          </cell>
          <cell r="K147">
            <v>1299</v>
          </cell>
          <cell r="M147">
            <v>1299</v>
          </cell>
          <cell r="N147">
            <v>460</v>
          </cell>
          <cell r="O147">
            <v>0.26</v>
          </cell>
          <cell r="P147">
            <v>31</v>
          </cell>
          <cell r="Q147">
            <v>50</v>
          </cell>
        </row>
        <row r="148">
          <cell r="B148" t="str">
            <v>HP ProLiant BladeSystems</v>
          </cell>
        </row>
        <row r="149">
          <cell r="B149" t="str">
            <v>BL460c Gen8- Intel v2 Processor Servers</v>
          </cell>
        </row>
        <row r="150">
          <cell r="B150" t="str">
            <v>741448-S01</v>
          </cell>
          <cell r="C150" t="str">
            <v>HP BL460c Gen8 E5-2620v2 2P 32GB Svr/S-Buy</v>
          </cell>
          <cell r="D150">
            <v>2</v>
          </cell>
          <cell r="E150" t="str">
            <v>0, up to 2 SFF</v>
          </cell>
          <cell r="F150" t="str">
            <v>32GB (4x8)RDIMM</v>
          </cell>
          <cell r="G150" t="str">
            <v>None included</v>
          </cell>
          <cell r="H150" t="str">
            <v>None</v>
          </cell>
          <cell r="I150" t="str">
            <v xml:space="preserve">P220i/512MB FBWC                           </v>
          </cell>
          <cell r="K150">
            <v>2949</v>
          </cell>
          <cell r="M150">
            <v>2949</v>
          </cell>
          <cell r="N150">
            <v>1749</v>
          </cell>
          <cell r="O150">
            <v>0.3722860791826309</v>
          </cell>
          <cell r="P150">
            <v>70</v>
          </cell>
        </row>
        <row r="151">
          <cell r="B151" t="str">
            <v>741447-S01</v>
          </cell>
          <cell r="C151" t="str">
            <v>HP BL460c Gen8 E5-2640v2 2P 48GB Svr/S-Buy</v>
          </cell>
          <cell r="D151">
            <v>2</v>
          </cell>
          <cell r="E151" t="str">
            <v>0, up to 2 SFF</v>
          </cell>
          <cell r="F151" t="str">
            <v>48GB (6x8)RDIMM</v>
          </cell>
          <cell r="G151" t="str">
            <v>None included</v>
          </cell>
          <cell r="H151" t="str">
            <v>None</v>
          </cell>
          <cell r="I151" t="str">
            <v xml:space="preserve">P220i/512MB FBWC                   </v>
          </cell>
          <cell r="K151">
            <v>4089</v>
          </cell>
          <cell r="M151">
            <v>4089</v>
          </cell>
          <cell r="N151">
            <v>2149</v>
          </cell>
          <cell r="O151">
            <v>0.34450144277011863</v>
          </cell>
          <cell r="P151">
            <v>98</v>
          </cell>
        </row>
        <row r="152">
          <cell r="B152" t="str">
            <v>741446-S01</v>
          </cell>
          <cell r="C152" t="str">
            <v>HP BL460c Gen8 E5-2650v2 2P 64GB Svr/S-Buy</v>
          </cell>
          <cell r="D152">
            <v>2</v>
          </cell>
          <cell r="E152" t="str">
            <v>0, up to 2 SFF</v>
          </cell>
          <cell r="F152" t="str">
            <v>64GB(8x8)RDIMM</v>
          </cell>
          <cell r="G152" t="str">
            <v>None included</v>
          </cell>
          <cell r="H152" t="str">
            <v>None</v>
          </cell>
          <cell r="I152" t="str">
            <v xml:space="preserve">P220i/512MB FBWC                          </v>
          </cell>
          <cell r="K152">
            <v>4939</v>
          </cell>
          <cell r="M152">
            <v>4939</v>
          </cell>
          <cell r="N152">
            <v>2519</v>
          </cell>
          <cell r="O152">
            <v>0.33775811209439527</v>
          </cell>
          <cell r="P152">
            <v>118</v>
          </cell>
        </row>
        <row r="153">
          <cell r="B153" t="str">
            <v>745915-S01</v>
          </cell>
          <cell r="C153" t="str">
            <v xml:space="preserve">HP BL460cGen8 E5-2670v2 SFF US Svr/S-Buy </v>
          </cell>
          <cell r="D153">
            <v>2</v>
          </cell>
          <cell r="E153" t="str">
            <v>0, up to 2 SFF</v>
          </cell>
          <cell r="F153" t="str">
            <v>64GB(8x8)RDIMM</v>
          </cell>
          <cell r="G153" t="str">
            <v>None included</v>
          </cell>
          <cell r="H153" t="str">
            <v>None</v>
          </cell>
          <cell r="I153" t="str">
            <v xml:space="preserve">P220i/512MB FBWC                          </v>
          </cell>
          <cell r="K153">
            <v>5599</v>
          </cell>
          <cell r="M153">
            <v>5599</v>
          </cell>
          <cell r="N153">
            <v>2779</v>
          </cell>
          <cell r="O153">
            <v>0.33170207686798758</v>
          </cell>
          <cell r="P153">
            <v>134</v>
          </cell>
        </row>
        <row r="154">
          <cell r="B154" t="str">
            <v>764275-S01</v>
          </cell>
          <cell r="C154" t="str">
            <v xml:space="preserve">HP BL460c Gen8 E5-2680v2 1P Svr/S-Buy </v>
          </cell>
          <cell r="D154">
            <v>1</v>
          </cell>
          <cell r="E154" t="str">
            <v>0, up to 2 SFF</v>
          </cell>
          <cell r="F154" t="str">
            <v>32GB (2x16) RDIMM</v>
          </cell>
          <cell r="G154" t="str">
            <v>None included</v>
          </cell>
          <cell r="H154" t="str">
            <v>None</v>
          </cell>
          <cell r="I154" t="str">
            <v xml:space="preserve">P220i/512MB FBWC                          </v>
          </cell>
          <cell r="K154">
            <v>3799</v>
          </cell>
          <cell r="M154">
            <v>3799</v>
          </cell>
          <cell r="N154">
            <v>1930</v>
          </cell>
          <cell r="O154">
            <v>0.33549064194507611</v>
          </cell>
          <cell r="P154">
            <v>91</v>
          </cell>
        </row>
        <row r="155">
          <cell r="B155" t="str">
            <v>745916-S01</v>
          </cell>
          <cell r="C155" t="str">
            <v xml:space="preserve">HP BL460cGen8 E5-2690v2 SFF US Svr/S-Buy </v>
          </cell>
          <cell r="D155">
            <v>2</v>
          </cell>
          <cell r="E155" t="str">
            <v>0, up to 2 SFF</v>
          </cell>
          <cell r="F155" t="str">
            <v>128GB(8x16)RDIMM</v>
          </cell>
          <cell r="G155" t="str">
            <v>None included</v>
          </cell>
          <cell r="H155" t="str">
            <v>None</v>
          </cell>
          <cell r="I155" t="str">
            <v xml:space="preserve">P220i/512MB FBWC                          </v>
          </cell>
          <cell r="K155">
            <v>7499</v>
          </cell>
          <cell r="M155">
            <v>7499</v>
          </cell>
          <cell r="N155">
            <v>3779</v>
          </cell>
          <cell r="O155">
            <v>0.33507714133711652</v>
          </cell>
          <cell r="P155">
            <v>179</v>
          </cell>
        </row>
        <row r="156">
          <cell r="B156" t="str">
            <v>745917-S01</v>
          </cell>
          <cell r="C156" t="str">
            <v xml:space="preserve">HP BL460cGen8 E5-2697v2 SFF US Svr/S-Buy </v>
          </cell>
          <cell r="D156">
            <v>2</v>
          </cell>
          <cell r="E156" t="str">
            <v>0, up to 2 SFF</v>
          </cell>
          <cell r="F156" t="str">
            <v>128GB(8x16)RDIMM</v>
          </cell>
          <cell r="G156" t="str">
            <v>None included</v>
          </cell>
          <cell r="H156" t="str">
            <v>None</v>
          </cell>
          <cell r="I156" t="str">
            <v xml:space="preserve">P220i/512MB FBWC                          </v>
          </cell>
          <cell r="K156">
            <v>8799</v>
          </cell>
          <cell r="M156">
            <v>8799</v>
          </cell>
          <cell r="N156">
            <v>4279</v>
          </cell>
          <cell r="O156">
            <v>0.32719070194219302</v>
          </cell>
          <cell r="P156">
            <v>210</v>
          </cell>
        </row>
        <row r="157">
          <cell r="B157" t="str">
            <v>BL460c Gen9 - Intel v3 Processor Servers</v>
          </cell>
        </row>
        <row r="158">
          <cell r="B158" t="str">
            <v>779806-S01</v>
          </cell>
          <cell r="C158" t="str">
            <v>BL460c Gen9 E5-2620v3 1P 32G Svr/Sbuy</v>
          </cell>
          <cell r="D158">
            <v>1</v>
          </cell>
          <cell r="E158" t="str">
            <v>0, up to 2 SFF</v>
          </cell>
          <cell r="F158" t="str">
            <v>32GB (2x16) RDIMM</v>
          </cell>
          <cell r="G158" t="str">
            <v>None included</v>
          </cell>
          <cell r="H158" t="str">
            <v>None</v>
          </cell>
          <cell r="I158" t="str">
            <v>H244br HBA</v>
          </cell>
          <cell r="K158">
            <v>2359</v>
          </cell>
          <cell r="M158">
            <v>2359</v>
          </cell>
          <cell r="N158">
            <v>1408</v>
          </cell>
          <cell r="O158">
            <v>0.37377223254579239</v>
          </cell>
          <cell r="P158">
            <v>56</v>
          </cell>
          <cell r="Q158">
            <v>25</v>
          </cell>
        </row>
        <row r="159">
          <cell r="B159" t="str">
            <v>779805-S01</v>
          </cell>
          <cell r="C159" t="str">
            <v>BL460c Gen9 E5-2640v3 2P 64G Svr/Sbuy</v>
          </cell>
          <cell r="D159">
            <v>2</v>
          </cell>
          <cell r="E159" t="str">
            <v>0, up to 2 SFF</v>
          </cell>
          <cell r="F159" t="str">
            <v>64GB (4x16) RDIMM</v>
          </cell>
          <cell r="G159" t="str">
            <v>None included</v>
          </cell>
          <cell r="H159" t="str">
            <v>None</v>
          </cell>
          <cell r="I159" t="str">
            <v>H244br HBA</v>
          </cell>
          <cell r="K159">
            <v>4089</v>
          </cell>
          <cell r="M159">
            <v>4089</v>
          </cell>
          <cell r="N159">
            <v>2435</v>
          </cell>
          <cell r="O159">
            <v>0.37323727774371551</v>
          </cell>
          <cell r="P159">
            <v>98</v>
          </cell>
          <cell r="Q159">
            <v>25</v>
          </cell>
        </row>
        <row r="160">
          <cell r="B160" t="str">
            <v>779804-S01</v>
          </cell>
          <cell r="C160" t="str">
            <v>BL460c Gen9 E5-2680v3 2P 128G Svr/Sbuy</v>
          </cell>
          <cell r="D160">
            <v>2</v>
          </cell>
          <cell r="E160" t="str">
            <v>0, up to 2 SFF</v>
          </cell>
          <cell r="F160" t="str">
            <v>128GB (4x32)RDIMM</v>
          </cell>
          <cell r="G160" t="str">
            <v>None included</v>
          </cell>
          <cell r="H160" t="str">
            <v>None</v>
          </cell>
          <cell r="I160" t="str">
            <v>P244br; 20Gb 2-port 650FLB FlexLOM</v>
          </cell>
          <cell r="K160">
            <v>7599</v>
          </cell>
          <cell r="M160">
            <v>7599</v>
          </cell>
          <cell r="N160">
            <v>4085</v>
          </cell>
          <cell r="O160">
            <v>0.34962341663813762</v>
          </cell>
          <cell r="P160">
            <v>181</v>
          </cell>
          <cell r="Q160">
            <v>50</v>
          </cell>
        </row>
        <row r="161">
          <cell r="B161" t="str">
            <v>779803-S01</v>
          </cell>
          <cell r="C161" t="str">
            <v>BL460c Gen9 E5-2690v3 2P 128G Svr/Sbuy</v>
          </cell>
          <cell r="D161">
            <v>2</v>
          </cell>
          <cell r="E161" t="str">
            <v>0, up to 2 SFF</v>
          </cell>
          <cell r="F161" t="str">
            <v>128GB (4x32)RDIMM</v>
          </cell>
          <cell r="G161" t="str">
            <v>None included</v>
          </cell>
          <cell r="H161" t="str">
            <v>None</v>
          </cell>
          <cell r="I161" t="str">
            <v>P244br; 20Gb 2-port 650FLB FlexLOM</v>
          </cell>
          <cell r="K161">
            <v>8199</v>
          </cell>
          <cell r="M161">
            <v>8199</v>
          </cell>
          <cell r="N161">
            <v>4465</v>
          </cell>
          <cell r="O161">
            <v>0.35257422615287431</v>
          </cell>
          <cell r="P161">
            <v>196</v>
          </cell>
          <cell r="Q161">
            <v>50</v>
          </cell>
        </row>
        <row r="162">
          <cell r="B162" t="str">
            <v>BL465c Gen8 - AMD Processor Servers</v>
          </cell>
        </row>
        <row r="163">
          <cell r="B163" t="str">
            <v>709114-S01</v>
          </cell>
          <cell r="C163" t="str">
            <v xml:space="preserve">HP BL465c Gen8 6320 2P 64G Svr/S-Buy </v>
          </cell>
          <cell r="D163">
            <v>2</v>
          </cell>
          <cell r="E163" t="str">
            <v>0, up to 2 SFF</v>
          </cell>
          <cell r="F163" t="str">
            <v>64GB(8x8)RDIMM</v>
          </cell>
          <cell r="G163" t="str">
            <v>None included</v>
          </cell>
          <cell r="H163" t="str">
            <v>None</v>
          </cell>
          <cell r="I163" t="str">
            <v xml:space="preserve">P220i/512MB FBWC                          </v>
          </cell>
          <cell r="K163">
            <v>3129</v>
          </cell>
          <cell r="M163">
            <v>3129</v>
          </cell>
          <cell r="N163">
            <v>2414</v>
          </cell>
          <cell r="O163">
            <v>0.44</v>
          </cell>
          <cell r="P163">
            <v>75</v>
          </cell>
          <cell r="Q163">
            <v>75</v>
          </cell>
        </row>
        <row r="164">
          <cell r="B164" t="str">
            <v>709113-S01</v>
          </cell>
          <cell r="C164" t="str">
            <v xml:space="preserve">HP BL465c Gen8 6378 2P 64G Svr/S-Buy </v>
          </cell>
          <cell r="D164">
            <v>2</v>
          </cell>
          <cell r="E164" t="str">
            <v>0, up to 2 SFF</v>
          </cell>
          <cell r="F164" t="str">
            <v>64GB(8x8)RDIMM</v>
          </cell>
          <cell r="G164" t="str">
            <v>None included</v>
          </cell>
          <cell r="H164" t="str">
            <v>None</v>
          </cell>
          <cell r="I164" t="str">
            <v>P220i/512MB FBWC</v>
          </cell>
          <cell r="K164">
            <v>4179</v>
          </cell>
          <cell r="M164">
            <v>4179</v>
          </cell>
          <cell r="N164">
            <v>2744</v>
          </cell>
          <cell r="O164">
            <v>0.4</v>
          </cell>
          <cell r="P164">
            <v>100</v>
          </cell>
          <cell r="Q164">
            <v>75</v>
          </cell>
        </row>
        <row r="165">
          <cell r="B165" t="str">
            <v>SL2500 Gen8</v>
          </cell>
        </row>
        <row r="166">
          <cell r="B166" t="str">
            <v>794097-S01</v>
          </cell>
          <cell r="C166" t="str">
            <v xml:space="preserve">HP SL2500 Gen8 E5-2650v2 2P 1U 24SFF/SBuy </v>
          </cell>
          <cell r="D166" t="str">
            <v>HP t2500 Gen8 1U Chassis with (4) SL210t Gen8 E5-2650v2 2P 64GB (8x8GB PC3-14900R) Nodes; Includes iLO Advanced</v>
          </cell>
          <cell r="J166" t="str">
            <v>JRIT</v>
          </cell>
          <cell r="K166">
            <v>25999</v>
          </cell>
          <cell r="M166">
            <v>25999</v>
          </cell>
          <cell r="N166">
            <v>8398</v>
          </cell>
          <cell r="O166">
            <v>0.24</v>
          </cell>
          <cell r="P166">
            <v>620</v>
          </cell>
        </row>
        <row r="167">
          <cell r="B167" t="str">
            <v>c3000 &amp; c7000 enclosures/c3000 JRIT Bundles</v>
          </cell>
        </row>
        <row r="168">
          <cell r="B168" t="str">
            <v>794098-S01</v>
          </cell>
          <cell r="C168" t="str">
            <v xml:space="preserve">HP c3000 3xBL460c E5-2650v2 Encl/S-Buy </v>
          </cell>
          <cell r="D168" t="str">
            <v>HP BLc3000 Platinum Enclosure 4 Platinum Power Supplies, 6 Fans, and 8 IC Trial Licenses; 3xBL460c E5-2650v2 Blades, D2220 Storage Blade</v>
          </cell>
          <cell r="J168" t="str">
            <v>JRIT</v>
          </cell>
          <cell r="K168">
            <v>29999</v>
          </cell>
          <cell r="M168">
            <v>29999</v>
          </cell>
          <cell r="N168">
            <v>26352</v>
          </cell>
          <cell r="O168">
            <v>0.47</v>
          </cell>
          <cell r="P168">
            <v>715</v>
          </cell>
          <cell r="Q168">
            <v>1000</v>
          </cell>
        </row>
        <row r="169">
          <cell r="B169" t="str">
            <v>714683-S21</v>
          </cell>
          <cell r="C169" t="str">
            <v>HP c7000 2xVC-10D 6P10F 16xIC Encl/S-Buy</v>
          </cell>
          <cell r="D169" t="str">
            <v>HP BLc7000 Platinum Enclosure with 2 Onboard Administrators, 2xVirtual Connect Flex10/10D, 6xAC Power Supplies, 10xFans, 16xIC Lic</v>
          </cell>
          <cell r="K169">
            <v>24000</v>
          </cell>
          <cell r="M169">
            <v>24000</v>
          </cell>
          <cell r="N169">
            <v>16048</v>
          </cell>
          <cell r="O169">
            <v>0.40071913703555734</v>
          </cell>
          <cell r="P169">
            <v>572</v>
          </cell>
        </row>
        <row r="170">
          <cell r="B170" t="str">
            <v>714684-S21</v>
          </cell>
          <cell r="C170" t="str">
            <v xml:space="preserve">HP c7000 2xVCFF 6P10F 16xIC Encl/S-Buy  </v>
          </cell>
          <cell r="D170" t="str">
            <v>HP BLc7000 Platinum Enclosure with 2 Onboard Administrators, 2xVirtual Connect Flex Fabric, 6xAC Power Supplies, 10xFans, 16xIC Lic</v>
          </cell>
          <cell r="K170">
            <v>31000</v>
          </cell>
          <cell r="M170">
            <v>31000</v>
          </cell>
          <cell r="N170">
            <v>20896</v>
          </cell>
          <cell r="O170">
            <v>0.40265145675967318</v>
          </cell>
          <cell r="P170">
            <v>739</v>
          </cell>
        </row>
        <row r="171">
          <cell r="B171" t="str">
            <v xml:space="preserve">SEE SECOND TAB for HP Smart Buy Options:  hard drives, memory, processors, Insight Control, OneView, VMware and HP Reseller Option Kit (ROK) for Microsoft Windows Server </v>
          </cell>
        </row>
        <row r="172">
          <cell r="B172" t="str">
            <v>New Smart Buys and new prices are highlighted yellow</v>
          </cell>
        </row>
        <row r="173">
          <cell r="B173" t="str">
            <v>*Financing available through Hewlett-Packard Financial Services Company (HPFS) to qualified commercial customers in the US and subject to credit approval and execution of standard HPFS documentation. Prices shown are based on a lease 48 months in term with a fair market value purchase option at the end of the term. Rates based on an original transaction size between $3,000 and $25,000.  HPFS reserves the right to change or cancel these programs at any time without notice.</v>
          </cell>
        </row>
        <row r="174">
          <cell r="B174" t="str">
            <v xml:space="preserve">HP is not liable for pricing errors. If you place an order for a product that was incorrectly priced, we will cancel your order and credit you for any charges. In the event that we inadvertently ship an order based on a pricing error, we will issue a revised invoice to you for the correct price and contact you to obtain your authorization for the additional charge, or assist you with return of the product. Prices are subject to change and do not include applicable state and local sales tax or shipping to recipient's destination. Reseller prices may vary. Photography may not accurately represent exact configurations priced. Associated values represent HP published list price.  The information contained herein is subject to change without notice. The only warranties for HP products and services are set forth in the express limited warranty statements accompanying such products and services. Nothing herein should be construed as constituting an additional warranty. HP shall not be liable for technical or editorial errors or omissions contained herein. </v>
          </cell>
        </row>
        <row r="177">
          <cell r="C177" t="str">
            <v>NHP = Non Hot Plug</v>
          </cell>
          <cell r="D177" t="str">
            <v xml:space="preserve">k/m = keyboard/mouse included </v>
          </cell>
        </row>
        <row r="178">
          <cell r="C178" t="str">
            <v>HE = High Efficiency</v>
          </cell>
        </row>
        <row r="179">
          <cell r="C179" t="str">
            <v>AS = Auto Switching</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Liant Smart Buy Servers"/>
      <sheetName val="ProLiant Smart Buy Options"/>
      <sheetName val="Storage Smart Buys"/>
      <sheetName val="Networking Smart Buys"/>
      <sheetName val="Smart Buy Care Packs "/>
      <sheetName val="Carepack SPIFs"/>
      <sheetName val="MicroServer N54L"/>
      <sheetName val="MicroServer G1610T"/>
      <sheetName val="MicroServer G2020T"/>
      <sheetName val="MicroServer G2020T WS12"/>
      <sheetName val="MicroServer E3-1220Lv2"/>
      <sheetName val="MicroServer E3-1220Lv2 2-Drive"/>
      <sheetName val="MicroServer E3-1220Lv2 4-Drive"/>
      <sheetName val="ML10 E3-1220v2"/>
      <sheetName val="ML10 E3-1220v2 2-Drive"/>
      <sheetName val="ML310e Gen8 v2 E3-1220v3 NHP"/>
      <sheetName val="ML310e Gen8 v2 E3-1220v3"/>
      <sheetName val="ML310e Gen8 v2 E3-1220v3 2-Drv"/>
      <sheetName val="ML310e Gen8 v2 E3-1230v3"/>
      <sheetName val="ML310e Gen8 v2 E3-1230v3 2-Drv"/>
      <sheetName val="ML310e Gen8 v2 E3-1240v3"/>
      <sheetName val="ML350e Gen8 E5-2403v2 LFF"/>
      <sheetName val="ML350e Gen8 E5-2420v2 LFF"/>
      <sheetName val="ML350e Gen8 E5-2440v2 SFF"/>
      <sheetName val="ML350p Gen8 E5-2620 LFF"/>
      <sheetName val="ML350p Gen8 E5-2620 SFF"/>
      <sheetName val="ML350p Gen8 E5-2609v2 LFF"/>
      <sheetName val="ML350p Gen8 E5-2609v2 2-Drv"/>
      <sheetName val="ML350p Gen8 E5-2620v2 SFF"/>
      <sheetName val="ML350p Gen8 E5-2640v2 SFF"/>
      <sheetName val="ML350p Gen8 E5-2630v2 LFF"/>
      <sheetName val="ML350p Gen8 E5-2670v2 SFF"/>
      <sheetName val="ML350 Gen9 E5-2609v3 LFF"/>
      <sheetName val="ML350 Gen9 E5-2620v3 SFF"/>
      <sheetName val="ML350 Gen9 E5-2609v3 2-Drv"/>
      <sheetName val="ML350 Gen9 E5-2640v3 SFF"/>
      <sheetName val="ML150 Gen9 E5-2620v3"/>
      <sheetName val="ML150 Gen9 E5-2609v3"/>
      <sheetName val="DL320e Gen8 E3-1220v2"/>
      <sheetName val="DL320e Gen8 E3-1240v2"/>
      <sheetName val="DL320e Gen8 v2 E3-1220v3"/>
      <sheetName val="DL320e Gen8 v2 E3-1240v3"/>
      <sheetName val="DL320e Gen8 v2 E3-1270v3"/>
      <sheetName val="DL360e Gen8 E5-2403v2 LFF"/>
      <sheetName val="DL360e Gen8 E5-2403v2 SFF"/>
      <sheetName val="DL360e Gen8 E5-2420v2"/>
      <sheetName val="DL360e Gen8 E5-2440v2 2P"/>
      <sheetName val="DL60 Gen9 E5-2603v3"/>
      <sheetName val="DL60 Gen9 E5-2620v3"/>
      <sheetName val="DL80 Gen9 E5-2603v3"/>
      <sheetName val="DL80 Gen9 E5-2609v3"/>
      <sheetName val="DL120 Gen9 E5-2609v3"/>
      <sheetName val="DL120 Gen9 E5-2620v3"/>
      <sheetName val="DL160 Gen9 E5-2603v3 LFF"/>
      <sheetName val="DL160 Gen9 E5-2609v3 SFF"/>
      <sheetName val="DL160 Gen9 E5-2620v3 SFF"/>
      <sheetName val="DL160 Gen9 E5-2640v3 SFF"/>
      <sheetName val="DL360p Gen8 E5-2609"/>
      <sheetName val="DL360p Gen8 E5-2620"/>
      <sheetName val="DL360p Gen8 E5-2650 IC"/>
      <sheetName val="DL360p Gen8 E5-2640"/>
      <sheetName val="DL360p Gen8 E5-2660"/>
      <sheetName val="DL360p Gen8 E5-2670"/>
      <sheetName val="DL360p Gen8 E5-2690"/>
      <sheetName val="DL360p Gen8 E5-2609v2"/>
      <sheetName val="DL360p Gen8 E5-2620v2"/>
      <sheetName val="DL360p Gen8 E5-2630v2"/>
      <sheetName val="DL360p Gen8 E5-2640v2"/>
      <sheetName val="DL360p Gen8 E5-2660v2"/>
      <sheetName val="DL360p Gen8 E5-2670v2 2P"/>
      <sheetName val="DL360p Gen8 E5-2680 2P"/>
      <sheetName val="DL360p Gen8 E5-2690v2 1P"/>
      <sheetName val="DL360p Gen8 E5-2690v2 2P"/>
      <sheetName val="DL360 Gen9 E5-2609v3 1P"/>
      <sheetName val="DL360 Gen9 E5-2620v3 1P"/>
      <sheetName val="DL360 Gen9 E5-2620v3 P440ar 1P "/>
      <sheetName val="DL360 Gen9 E5-2640v3 2P"/>
      <sheetName val="DL360 Gen9 E5-2643v3 1P"/>
      <sheetName val="DL360 Gen9 E5-2660v3 1P"/>
      <sheetName val="DL360 Gen9 E5-2667v3 1P"/>
      <sheetName val="DL360 Gen9 E5-2690v3 1P"/>
      <sheetName val="DL360 Gen9 E5-2670v3 2P"/>
      <sheetName val="DL360 Gen9 E5-2680v3 2P"/>
      <sheetName val="DL360 Gen9 E5-2697v3 2P"/>
      <sheetName val="DL380e Gen8 E5-2403v2 LFF"/>
      <sheetName val="DL380e Gen8 E5-2403v2 SFF"/>
      <sheetName val="DL380e Gen8 E5-2420v2"/>
      <sheetName val="DL380e Gen8 E5-2440v2 2P 25SFF"/>
      <sheetName val="DL380e Gen8 E5-2470v2"/>
      <sheetName val="DL180 Gen9 E5-2603v3"/>
      <sheetName val="DL180 Gen9 E5-2609v3"/>
      <sheetName val="DL180 Gen9 E5-2620v3"/>
      <sheetName val="DL180 Gen9 E5-2640v3"/>
      <sheetName val="DL380p Gen8 E5-2609"/>
      <sheetName val="DL380p Gen8 E5-2620 LFF"/>
      <sheetName val="DL380p Gen8 E5-2620"/>
      <sheetName val="DL380p Gen8 E5-2640 1P 25SFF"/>
      <sheetName val="DL380p Gen8 E5-2640"/>
      <sheetName val="DL380p Gen8 E5-2660"/>
      <sheetName val="DL380p Gen8 E5-2670"/>
      <sheetName val="DL380p Gen8 E5-2690"/>
      <sheetName val="DL380p Gen8 E5-2609v2"/>
      <sheetName val="DL380p Gen8 E5-2620v2"/>
      <sheetName val="DL380p Gen8 E5-2640v2 2P"/>
      <sheetName val="DL380p Gen8 E5-2650v2 2P"/>
      <sheetName val="DL380p Gen8 E5-2660v2 1P"/>
      <sheetName val="DL380p Gen8 E5-2670v2 2P"/>
      <sheetName val="DL380p Gen8 E5-2690v2 1P SFF"/>
      <sheetName val="DL380p Gen8 E5-2690v2 2P"/>
      <sheetName val="DL380p Gen8 E5-2697v2"/>
      <sheetName val="DL380p Gen8 E5-2640v2 1P 25SFF"/>
      <sheetName val="DL380p Gen8 E5-2620v2 LFF"/>
      <sheetName val="DL380 Gen9 E5-2609v3 1P"/>
      <sheetName val="DL380 Gen9 E5-2620v3 1P"/>
      <sheetName val="DL380 Gen9 E5-2620v3 P440ar 1P"/>
      <sheetName val="DL380 Gen9 E5-2640v3 2P"/>
      <sheetName val="DL380 Gen9 E5-2640v3 1P 24SFF"/>
      <sheetName val="DL380 Gen9 E5-2643v3 1P"/>
      <sheetName val="DL380 Gen9 E5-2620v3 1P LFF"/>
      <sheetName val="DL380 Gen9 E5-2650v3 2P"/>
      <sheetName val="DL380 Gen9 E5-2667v3 1P"/>
      <sheetName val="DL380 Gen9 E5-2670v3 2P IC"/>
      <sheetName val="DL380 Gen9 E5-2690v3 2P"/>
      <sheetName val="DL380 Gen9 E5-2697v3 2P"/>
      <sheetName val="DL 385p Gen8 6348 1P"/>
      <sheetName val="DL 385p Gen8 6376 2P"/>
      <sheetName val="DL560 Gen8 E5-4617"/>
      <sheetName val="DL560 Gen8 E5-4650"/>
      <sheetName val="DL560 Gen8 E5-4627v2"/>
      <sheetName val="DL560 Gen8 E5-4657Lv2"/>
      <sheetName val="DL580 Gen8 E7-4830"/>
      <sheetName val="DL580 Gen8 E7-4870"/>
      <sheetName val="DL580 Gen8 E7-4890"/>
      <sheetName val="DL 585 G7 4P 6320 SFF"/>
      <sheetName val="BL460c Gen8 E5-2620"/>
      <sheetName val="BL460c Gen8 E5-2640"/>
      <sheetName val="BL460c Gen8 E5-2650"/>
      <sheetName val="BL460c Gen8 E5-2670"/>
      <sheetName val="BL460c Gen8 E5-2620v2"/>
      <sheetName val="BL460c Gen8 E5-2640v2"/>
      <sheetName val="BL460c Gen8 E5-2650v2"/>
      <sheetName val="BL460c Gen8 E5-2670v2"/>
      <sheetName val="BL460c Gen8 E5-2680v2 1P"/>
      <sheetName val="BL460c Gen8 E5-2690v2"/>
      <sheetName val="BL460c Gen8 E5-2697v2"/>
      <sheetName val="BL460c Gen9 E5-2620v3 1P"/>
      <sheetName val="BL460c Gen9 E5-2640v3 2P"/>
      <sheetName val="BL460c Gen9 E5-2680v3 2P"/>
      <sheetName val="BL460c Gen9 E5-2690v3 2P"/>
      <sheetName val="BL465c Gen8 6320 2P"/>
      <sheetName val="BL465c Gen8 6378 2P"/>
      <sheetName val="SL2500 24SFF"/>
      <sheetName val="c3000 Entry"/>
      <sheetName val="c3000 Mid"/>
      <sheetName val="c3000 High End"/>
      <sheetName val="c3000 Virtualization Bundle"/>
      <sheetName val="c7000 PL Flex-10"/>
      <sheetName val="c7000 PL FlexFab"/>
      <sheetName val="Sheet1"/>
    </sheetNames>
    <sheetDataSet>
      <sheetData sheetId="0">
        <row r="1">
          <cell r="B1" t="str">
            <v xml:space="preserve"> HP ProLiant Server Smart Buys</v>
          </cell>
        </row>
        <row r="2">
          <cell r="B2" t="str">
            <v>ProLiant Server Smart Buy Hot Sheet for December 10, 2014</v>
          </cell>
        </row>
        <row r="4">
          <cell r="B4" t="str">
            <v>HP Part #</v>
          </cell>
          <cell r="C4" t="str">
            <v>Description</v>
          </cell>
          <cell r="D4" t="str">
            <v>CPU</v>
          </cell>
          <cell r="E4" t="str">
            <v>HDD</v>
          </cell>
          <cell r="F4" t="str">
            <v>Memory</v>
          </cell>
          <cell r="G4" t="str">
            <v>Optical</v>
          </cell>
          <cell r="H4" t="str">
            <v>Power Supply</v>
          </cell>
          <cell r="I4" t="str">
            <v>Other Added Features (Controllers, Management, Windows OS)</v>
          </cell>
          <cell r="J4" t="str">
            <v>JRIT Bundle?</v>
          </cell>
          <cell r="K4" t="str">
            <v>Smart Buy Price</v>
          </cell>
          <cell r="L4" t="str">
            <v>Rebates though October 31</v>
          </cell>
          <cell r="M4" t="str">
            <v>Smart Buy Price after rebate</v>
          </cell>
          <cell r="N4" t="str">
            <v>S-Buy $ Savings</v>
          </cell>
          <cell r="O4" t="str">
            <v>S-Buy % Savings</v>
          </cell>
          <cell r="P4" t="str">
            <v>Monthly lease pmt*</v>
          </cell>
          <cell r="Q4" t="str">
            <v>SPIF</v>
          </cell>
        </row>
        <row r="5">
          <cell r="B5" t="str">
            <v>HP ProLiant rack servers</v>
          </cell>
        </row>
        <row r="6">
          <cell r="B6" t="str">
            <v>DL320e Gen8 - Intel Processor Servers</v>
          </cell>
        </row>
        <row r="7">
          <cell r="B7" t="str">
            <v>687520-S01</v>
          </cell>
          <cell r="C7" t="str">
            <v>HP DL320eGen8 E3-1220v2 NHP US Svr/S-buy</v>
          </cell>
          <cell r="D7">
            <v>1</v>
          </cell>
          <cell r="E7" t="str">
            <v>1x1TB SATA, up to 4 LFF</v>
          </cell>
          <cell r="F7" t="str">
            <v>4GB (1x4) UDIMM</v>
          </cell>
          <cell r="G7" t="str">
            <v>None included</v>
          </cell>
          <cell r="H7" t="str">
            <v>1x350W</v>
          </cell>
          <cell r="I7" t="str">
            <v xml:space="preserve">B120i                                    </v>
          </cell>
          <cell r="K7">
            <v>979</v>
          </cell>
          <cell r="M7">
            <v>979</v>
          </cell>
          <cell r="N7">
            <v>250</v>
          </cell>
          <cell r="O7">
            <v>0.20341741253051263</v>
          </cell>
          <cell r="P7">
            <v>23</v>
          </cell>
        </row>
        <row r="8">
          <cell r="B8" t="str">
            <v>687519-S01</v>
          </cell>
          <cell r="C8" t="str">
            <v>HP DL320eGen8 E3-1240v2 HP US Svr/S-Buy</v>
          </cell>
          <cell r="D8">
            <v>1</v>
          </cell>
          <cell r="E8" t="str">
            <v>None Included, up to 4 LFF</v>
          </cell>
          <cell r="F8" t="str">
            <v>8GB (2x4)  UDIMM</v>
          </cell>
          <cell r="G8" t="str">
            <v>None Included</v>
          </cell>
          <cell r="H8" t="str">
            <v>1x350W</v>
          </cell>
          <cell r="I8" t="str">
            <v xml:space="preserve">B120i                                          </v>
          </cell>
          <cell r="K8">
            <v>979</v>
          </cell>
          <cell r="M8">
            <v>979</v>
          </cell>
          <cell r="N8">
            <v>261</v>
          </cell>
          <cell r="O8">
            <v>0.21048387096774193</v>
          </cell>
          <cell r="P8">
            <v>23</v>
          </cell>
        </row>
        <row r="9">
          <cell r="B9" t="str">
            <v>DL320e Gen8 v2 - Intel Processor Servers</v>
          </cell>
        </row>
        <row r="10">
          <cell r="B10" t="str">
            <v>736663-S01</v>
          </cell>
          <cell r="C10" t="str">
            <v xml:space="preserve">HP DL320e Gen8v2 E3-1220v3 LFF US Svr/S-Buy </v>
          </cell>
          <cell r="D10">
            <v>1</v>
          </cell>
          <cell r="E10" t="str">
            <v>None Included, up to 2 LFF</v>
          </cell>
          <cell r="F10" t="str">
            <v>4GB (1x4) UDIMM</v>
          </cell>
          <cell r="G10" t="str">
            <v>None Included</v>
          </cell>
          <cell r="H10" t="str">
            <v>1x300W</v>
          </cell>
          <cell r="I10" t="str">
            <v xml:space="preserve">B120i                                          </v>
          </cell>
          <cell r="K10">
            <v>749</v>
          </cell>
          <cell r="M10">
            <v>749</v>
          </cell>
          <cell r="N10">
            <v>161</v>
          </cell>
          <cell r="O10">
            <v>0.17692307692307693</v>
          </cell>
          <cell r="P10">
            <v>18</v>
          </cell>
        </row>
        <row r="11">
          <cell r="B11" t="str">
            <v>736664-S01</v>
          </cell>
          <cell r="C11" t="str">
            <v xml:space="preserve">HP DL320e Gen8v2 E3-1240v3 SFF US Svr/S-Buy </v>
          </cell>
          <cell r="D11">
            <v>1</v>
          </cell>
          <cell r="E11" t="str">
            <v>None Included, up to 4 SFF</v>
          </cell>
          <cell r="F11" t="str">
            <v>8GB (2x4)  UDIMM</v>
          </cell>
          <cell r="G11" t="str">
            <v>None Included</v>
          </cell>
          <cell r="H11" t="str">
            <v>1x300W</v>
          </cell>
          <cell r="I11" t="str">
            <v xml:space="preserve">B120i                                          </v>
          </cell>
          <cell r="K11">
            <v>949</v>
          </cell>
          <cell r="M11">
            <v>949</v>
          </cell>
          <cell r="N11">
            <v>221</v>
          </cell>
          <cell r="O11">
            <v>0.18888888888888888</v>
          </cell>
          <cell r="P11">
            <v>23</v>
          </cell>
        </row>
        <row r="12">
          <cell r="B12" t="str">
            <v>736665-S01</v>
          </cell>
          <cell r="C12" t="str">
            <v xml:space="preserve">HP DL320e Gen8v2 E3-1270v3 SFF US Svr/S-Buy </v>
          </cell>
          <cell r="D12">
            <v>1</v>
          </cell>
          <cell r="E12" t="str">
            <v>None Included, up to 4 SFF</v>
          </cell>
          <cell r="F12" t="str">
            <v>8GB (2x4)  UDIMM</v>
          </cell>
          <cell r="G12" t="str">
            <v>None Included</v>
          </cell>
          <cell r="H12" t="str">
            <v>1x300W</v>
          </cell>
          <cell r="I12" t="str">
            <v xml:space="preserve">B120i                                          </v>
          </cell>
          <cell r="K12">
            <v>1019</v>
          </cell>
          <cell r="M12">
            <v>1019</v>
          </cell>
          <cell r="N12">
            <v>236</v>
          </cell>
          <cell r="O12">
            <v>0.18804780876494023</v>
          </cell>
          <cell r="P12">
            <v>24</v>
          </cell>
        </row>
        <row r="13">
          <cell r="B13" t="str">
            <v>DL360e Gen8 - Intel v2 Processor Servers</v>
          </cell>
        </row>
        <row r="14">
          <cell r="B14" t="str">
            <v>747091-S01</v>
          </cell>
          <cell r="C14" t="str">
            <v xml:space="preserve"> HP DL360e Gen8 E5-2403v2 4LFF US Svr/S-Buy</v>
          </cell>
          <cell r="D14">
            <v>1</v>
          </cell>
          <cell r="E14" t="str">
            <v>0, up to 4 LFF</v>
          </cell>
          <cell r="F14" t="str">
            <v>1GB (1x4) UDIMM</v>
          </cell>
          <cell r="G14" t="str">
            <v>None included</v>
          </cell>
          <cell r="H14" t="str">
            <v>1x460W</v>
          </cell>
          <cell r="I14" t="str">
            <v>B120i</v>
          </cell>
          <cell r="K14">
            <v>999</v>
          </cell>
          <cell r="M14">
            <v>999</v>
          </cell>
          <cell r="N14">
            <v>608</v>
          </cell>
          <cell r="O14">
            <v>0.37834474175482263</v>
          </cell>
          <cell r="P14">
            <v>24</v>
          </cell>
        </row>
        <row r="15">
          <cell r="B15" t="str">
            <v>747092-S01</v>
          </cell>
          <cell r="C15" t="str">
            <v>HP DL360e Gen8 E5-2403v2 8SFF US Svr/S-Buy</v>
          </cell>
          <cell r="D15">
            <v>1</v>
          </cell>
          <cell r="E15" t="str">
            <v>0, up to 8 SFF</v>
          </cell>
          <cell r="F15" t="str">
            <v>8GB (1x8) RDIMM</v>
          </cell>
          <cell r="G15" t="str">
            <v>None included</v>
          </cell>
          <cell r="H15" t="str">
            <v>2x460W</v>
          </cell>
          <cell r="I15" t="str">
            <v xml:space="preserve">B320i                                          </v>
          </cell>
          <cell r="K15">
            <v>1399</v>
          </cell>
          <cell r="M15">
            <v>1399</v>
          </cell>
          <cell r="N15">
            <v>1271</v>
          </cell>
          <cell r="O15">
            <v>0.47602996254681645</v>
          </cell>
          <cell r="P15">
            <v>33</v>
          </cell>
        </row>
        <row r="16">
          <cell r="B16" t="str">
            <v>747093-S01</v>
          </cell>
          <cell r="C16" t="str">
            <v>HP DL360e Gen8 E5-2420v2 8SFF US Svr/S-Buy</v>
          </cell>
          <cell r="D16">
            <v>1</v>
          </cell>
          <cell r="E16" t="str">
            <v>0, up to 8 SFF</v>
          </cell>
          <cell r="F16" t="str">
            <v>16GB (2x8) RDIMM</v>
          </cell>
          <cell r="G16" t="str">
            <v>None included</v>
          </cell>
          <cell r="H16" t="str">
            <v>2x460W</v>
          </cell>
          <cell r="I16" t="str">
            <v>B320i/512MB FBWC</v>
          </cell>
          <cell r="K16">
            <v>1899</v>
          </cell>
          <cell r="M16">
            <v>1899</v>
          </cell>
          <cell r="N16">
            <v>1531</v>
          </cell>
          <cell r="O16">
            <v>0.44635568513119533</v>
          </cell>
          <cell r="P16">
            <v>45</v>
          </cell>
        </row>
        <row r="17">
          <cell r="B17" t="str">
            <v>747094-S01</v>
          </cell>
          <cell r="C17" t="str">
            <v>HP DL360e Gen8 E5-2440v2 8SFF US Svr/S-Buy</v>
          </cell>
          <cell r="D17">
            <v>2</v>
          </cell>
          <cell r="E17" t="str">
            <v>0, up to 8 SFF</v>
          </cell>
          <cell r="F17" t="str">
            <v>32GB (4x8)RDIMM</v>
          </cell>
          <cell r="G17" t="str">
            <v>None included</v>
          </cell>
          <cell r="H17" t="str">
            <v>2x460W</v>
          </cell>
          <cell r="I17" t="str">
            <v>B320i/512MB FBWC</v>
          </cell>
          <cell r="K17">
            <v>3399</v>
          </cell>
          <cell r="M17">
            <v>3399</v>
          </cell>
          <cell r="N17">
            <v>2209</v>
          </cell>
          <cell r="O17">
            <v>0.39390156918687591</v>
          </cell>
          <cell r="P17">
            <v>81</v>
          </cell>
        </row>
        <row r="18">
          <cell r="B18" t="str">
            <v>DL60 Gen9 - Intel v3 Processor Servers</v>
          </cell>
        </row>
        <row r="19">
          <cell r="B19" t="str">
            <v>788076-S01</v>
          </cell>
          <cell r="C19" t="str">
            <v xml:space="preserve">HP DL60 Gen9 E5-2603v3 NHP US Svr/S-Buy </v>
          </cell>
          <cell r="D19">
            <v>1</v>
          </cell>
          <cell r="E19" t="str">
            <v>0, up to 4 LFF NHP</v>
          </cell>
          <cell r="F19" t="str">
            <v>8GB (1x8) RDIMM</v>
          </cell>
          <cell r="G19" t="str">
            <v>None included</v>
          </cell>
          <cell r="H19" t="str">
            <v>1x550W</v>
          </cell>
          <cell r="I19" t="str">
            <v>B140i</v>
          </cell>
          <cell r="K19">
            <v>949</v>
          </cell>
          <cell r="M19">
            <v>949</v>
          </cell>
          <cell r="N19">
            <v>608</v>
          </cell>
          <cell r="O19">
            <v>0.39</v>
          </cell>
          <cell r="P19">
            <v>23</v>
          </cell>
        </row>
        <row r="20">
          <cell r="B20" t="str">
            <v>788077-S01</v>
          </cell>
          <cell r="C20" t="str">
            <v xml:space="preserve">HP DL60 Gen9 E5-2620v3 LFF US Svr/S-Buy </v>
          </cell>
          <cell r="D20">
            <v>1</v>
          </cell>
          <cell r="E20" t="str">
            <v>0, up to 4 LFF</v>
          </cell>
          <cell r="F20" t="str">
            <v>8GB (1x8) RDIMM</v>
          </cell>
          <cell r="G20" t="str">
            <v>None included</v>
          </cell>
          <cell r="H20" t="str">
            <v>1x550W</v>
          </cell>
          <cell r="I20" t="str">
            <v>B140i</v>
          </cell>
          <cell r="K20">
            <v>1149</v>
          </cell>
          <cell r="M20">
            <v>1149</v>
          </cell>
          <cell r="N20">
            <v>803</v>
          </cell>
          <cell r="O20">
            <v>0.41</v>
          </cell>
          <cell r="P20">
            <v>27</v>
          </cell>
        </row>
        <row r="21">
          <cell r="B21" t="str">
            <v>DL80 Gen9 - Intel v3 Processor Servers</v>
          </cell>
        </row>
        <row r="22">
          <cell r="B22" t="str">
            <v>788146-S01</v>
          </cell>
          <cell r="C22" t="str">
            <v xml:space="preserve">HP DL80 Gen9 E5-2603v3 NHP US Svr/S-Buy </v>
          </cell>
          <cell r="D22">
            <v>1</v>
          </cell>
          <cell r="E22" t="str">
            <v>0, up to 4 LFF NHP</v>
          </cell>
          <cell r="F22" t="str">
            <v>8GB (1x8) RDIMM</v>
          </cell>
          <cell r="G22" t="str">
            <v>None included</v>
          </cell>
          <cell r="H22" t="str">
            <v>1x550W</v>
          </cell>
          <cell r="I22" t="str">
            <v>B140i</v>
          </cell>
          <cell r="K22">
            <v>999</v>
          </cell>
          <cell r="M22">
            <v>999</v>
          </cell>
          <cell r="N22">
            <v>568</v>
          </cell>
          <cell r="O22">
            <v>0.38</v>
          </cell>
          <cell r="P22">
            <v>24</v>
          </cell>
        </row>
        <row r="23">
          <cell r="B23" t="str">
            <v>788147-S01</v>
          </cell>
          <cell r="C23" t="str">
            <v>HP DL80 Gen9 E5-2609v3 8LFF US Svr/S-Buy</v>
          </cell>
          <cell r="D23">
            <v>1</v>
          </cell>
          <cell r="E23" t="str">
            <v>0, up to 4 LFF</v>
          </cell>
          <cell r="F23" t="str">
            <v>8GB (1x8) RDIMM</v>
          </cell>
          <cell r="G23" t="str">
            <v>None included</v>
          </cell>
          <cell r="H23" t="str">
            <v>1x550W</v>
          </cell>
          <cell r="I23" t="str">
            <v>B140i</v>
          </cell>
          <cell r="K23">
            <v>1149</v>
          </cell>
          <cell r="M23">
            <v>1149</v>
          </cell>
          <cell r="N23">
            <v>837</v>
          </cell>
          <cell r="O23">
            <v>0.42</v>
          </cell>
          <cell r="P23">
            <v>27</v>
          </cell>
        </row>
        <row r="24">
          <cell r="B24" t="str">
            <v>DL120 Gen9 - Intel v3 Processor Servers</v>
          </cell>
        </row>
        <row r="25">
          <cell r="B25" t="str">
            <v>788090-S01</v>
          </cell>
          <cell r="C25" t="str">
            <v>HP DL120 Gen9 E5-2609v3 LFF US Svr/S-Buy</v>
          </cell>
          <cell r="D25">
            <v>1</v>
          </cell>
          <cell r="E25" t="str">
            <v>0, up to 4 LFF</v>
          </cell>
          <cell r="F25" t="str">
            <v>8GB (1x8) RDIMM</v>
          </cell>
          <cell r="G25" t="str">
            <v>None included</v>
          </cell>
          <cell r="H25" t="str">
            <v>1x550W</v>
          </cell>
          <cell r="I25" t="str">
            <v>B140i</v>
          </cell>
          <cell r="K25">
            <v>1399</v>
          </cell>
          <cell r="M25">
            <v>1399</v>
          </cell>
          <cell r="N25">
            <v>500</v>
          </cell>
          <cell r="O25">
            <v>0.26</v>
          </cell>
          <cell r="P25">
            <v>33</v>
          </cell>
        </row>
        <row r="26">
          <cell r="B26" t="str">
            <v>788091-S01</v>
          </cell>
          <cell r="C26" t="str">
            <v>HP DL120 Gen9 E5-2620v3 SFF US Svr/S-Buy</v>
          </cell>
          <cell r="D26">
            <v>1</v>
          </cell>
          <cell r="E26" t="str">
            <v>0, up to 8 SFF</v>
          </cell>
          <cell r="F26" t="str">
            <v>8GB (1x8) RDIMM</v>
          </cell>
          <cell r="G26" t="str">
            <v>None included</v>
          </cell>
          <cell r="H26" t="str">
            <v>1x550W</v>
          </cell>
          <cell r="I26" t="str">
            <v>H240 Smart HBA</v>
          </cell>
          <cell r="K26">
            <v>1899</v>
          </cell>
          <cell r="M26">
            <v>1899</v>
          </cell>
          <cell r="N26">
            <v>647</v>
          </cell>
          <cell r="O26">
            <v>0.25</v>
          </cell>
          <cell r="P26">
            <v>45</v>
          </cell>
        </row>
        <row r="27">
          <cell r="B27" t="str">
            <v>DL160 Gen9 - Intel v3 Processor Servers</v>
          </cell>
        </row>
        <row r="28">
          <cell r="B28" t="str">
            <v>783357-S01</v>
          </cell>
          <cell r="C28" t="str">
            <v>HP DL160 Gen9 E5-2603v3 LFF US Svr/S-Buy</v>
          </cell>
          <cell r="D28">
            <v>1</v>
          </cell>
          <cell r="E28" t="str">
            <v>0, up to 4 LFF</v>
          </cell>
          <cell r="F28" t="str">
            <v>8GB (1x8) RDIMM</v>
          </cell>
          <cell r="G28" t="str">
            <v>None included</v>
          </cell>
          <cell r="H28" t="str">
            <v>1x550W</v>
          </cell>
          <cell r="I28" t="str">
            <v>B140i</v>
          </cell>
          <cell r="K28">
            <v>999</v>
          </cell>
          <cell r="M28">
            <v>999</v>
          </cell>
          <cell r="N28">
            <v>829</v>
          </cell>
          <cell r="O28">
            <v>0.44897959183673469</v>
          </cell>
          <cell r="P28">
            <v>24</v>
          </cell>
        </row>
        <row r="29">
          <cell r="B29" t="str">
            <v>783358-S01</v>
          </cell>
          <cell r="C29" t="str">
            <v xml:space="preserve">HP DL160 Gen9 E5-2609v3 SFF US Svr/S-Buy </v>
          </cell>
          <cell r="D29">
            <v>1</v>
          </cell>
          <cell r="E29" t="str">
            <v>0, up to 8 SFF</v>
          </cell>
          <cell r="F29" t="str">
            <v>8GB (1x8) RDIMM</v>
          </cell>
          <cell r="G29" t="str">
            <v>None included</v>
          </cell>
          <cell r="H29" t="str">
            <v>1x550W</v>
          </cell>
          <cell r="I29" t="str">
            <v>H240 Smart HBA</v>
          </cell>
          <cell r="K29">
            <v>1599</v>
          </cell>
          <cell r="M29">
            <v>1599</v>
          </cell>
          <cell r="N29">
            <v>937</v>
          </cell>
          <cell r="O29">
            <v>0.37</v>
          </cell>
          <cell r="P29">
            <v>38</v>
          </cell>
        </row>
        <row r="30">
          <cell r="B30" t="str">
            <v>783359-S01</v>
          </cell>
          <cell r="C30" t="str">
            <v xml:space="preserve">HP DL160 Gen9 E5-2620v3 SFF US Svr/S-Buy </v>
          </cell>
          <cell r="D30">
            <v>1</v>
          </cell>
          <cell r="E30" t="str">
            <v>0, up to 8 SFF</v>
          </cell>
          <cell r="F30" t="str">
            <v>16GB (2x8) RDIMM</v>
          </cell>
          <cell r="G30" t="str">
            <v>None included</v>
          </cell>
          <cell r="H30" t="str">
            <v>1x550W</v>
          </cell>
          <cell r="I30" t="str">
            <v>H240 Smart HBA</v>
          </cell>
          <cell r="K30">
            <v>1749</v>
          </cell>
          <cell r="M30">
            <v>1749</v>
          </cell>
          <cell r="N30">
            <v>1220</v>
          </cell>
          <cell r="O30">
            <v>0.41</v>
          </cell>
          <cell r="P30">
            <v>42</v>
          </cell>
        </row>
        <row r="31">
          <cell r="B31" t="str">
            <v>783360-S01</v>
          </cell>
          <cell r="C31" t="str">
            <v>HP DL160 Gen9 E5-2640v3 SFF US Svr/S-Buy</v>
          </cell>
          <cell r="D31">
            <v>2</v>
          </cell>
          <cell r="E31" t="str">
            <v>0, up to 8 SFF</v>
          </cell>
          <cell r="F31" t="str">
            <v>16GB (1x16) RDIMM</v>
          </cell>
          <cell r="G31" t="str">
            <v>None included</v>
          </cell>
          <cell r="H31" t="str">
            <v>1x900W</v>
          </cell>
          <cell r="I31" t="str">
            <v xml:space="preserve">P440/4G </v>
          </cell>
          <cell r="K31">
            <v>3999</v>
          </cell>
          <cell r="M31">
            <v>3999</v>
          </cell>
          <cell r="N31">
            <v>2411</v>
          </cell>
          <cell r="O31">
            <v>0.38</v>
          </cell>
          <cell r="P31">
            <v>95</v>
          </cell>
        </row>
        <row r="32">
          <cell r="B32" t="str">
            <v>DL360p Gen8 - Intel Processor Servers</v>
          </cell>
        </row>
        <row r="33">
          <cell r="B33" t="str">
            <v>670632-S01</v>
          </cell>
          <cell r="C33" t="str">
            <v>HP DL360p Gen8 E5-2609 1P SFF Svr/S-Buy</v>
          </cell>
          <cell r="D33">
            <v>1</v>
          </cell>
          <cell r="E33" t="str">
            <v>0, up to 8 SFF</v>
          </cell>
          <cell r="F33" t="str">
            <v>8GB (1x8) RDIMM</v>
          </cell>
          <cell r="G33" t="str">
            <v>None included</v>
          </cell>
          <cell r="H33" t="str">
            <v>2x460W</v>
          </cell>
          <cell r="I33" t="str">
            <v xml:space="preserve">P420i/ZM                                                </v>
          </cell>
          <cell r="K33">
            <v>1989</v>
          </cell>
          <cell r="M33">
            <v>1989</v>
          </cell>
          <cell r="N33">
            <v>1578</v>
          </cell>
          <cell r="O33">
            <v>0.43526405451448041</v>
          </cell>
          <cell r="P33">
            <v>47</v>
          </cell>
        </row>
        <row r="34">
          <cell r="B34" t="str">
            <v>670633-S01</v>
          </cell>
          <cell r="C34" t="str">
            <v>HP DL360p Gen8 E5-2620 1P SFF Svr/S-Buy</v>
          </cell>
          <cell r="D34">
            <v>1</v>
          </cell>
          <cell r="E34" t="str">
            <v>0, up to 8 SFF</v>
          </cell>
          <cell r="F34" t="str">
            <v>16GB (2x8) RDIMM</v>
          </cell>
          <cell r="G34" t="str">
            <v>None included</v>
          </cell>
          <cell r="H34" t="str">
            <v>2x460W</v>
          </cell>
          <cell r="I34" t="str">
            <v xml:space="preserve">P420i/ZM                                       </v>
          </cell>
          <cell r="K34">
            <v>2399</v>
          </cell>
          <cell r="M34">
            <v>2399</v>
          </cell>
          <cell r="N34">
            <v>1638</v>
          </cell>
          <cell r="O34">
            <v>0.38910109498344791</v>
          </cell>
          <cell r="P34">
            <v>57</v>
          </cell>
        </row>
        <row r="35">
          <cell r="B35" t="str">
            <v>697493-S01</v>
          </cell>
          <cell r="C35" t="str">
            <v>HP DL360p Gen8 E5-2650 1P IC Svr/S-Buy</v>
          </cell>
          <cell r="D35">
            <v>1</v>
          </cell>
          <cell r="E35" t="str">
            <v>0, up to 8 SFF</v>
          </cell>
          <cell r="F35" t="str">
            <v>16GB (2x8) RDIMM</v>
          </cell>
          <cell r="G35" t="str">
            <v>None included</v>
          </cell>
          <cell r="H35" t="str">
            <v>2x460W</v>
          </cell>
          <cell r="I35" t="str">
            <v>P420i/512MB FBWC, Insight Control</v>
          </cell>
          <cell r="K35">
            <v>3239</v>
          </cell>
          <cell r="M35">
            <v>3239</v>
          </cell>
          <cell r="N35">
            <v>2496</v>
          </cell>
          <cell r="O35">
            <v>0.44</v>
          </cell>
          <cell r="P35">
            <v>77</v>
          </cell>
        </row>
        <row r="36">
          <cell r="B36" t="str">
            <v>670634-S01</v>
          </cell>
          <cell r="C36" t="str">
            <v>HP DL360p Gen8 E5-2640 2P SFF Svr/S-Buy</v>
          </cell>
          <cell r="D36">
            <v>2</v>
          </cell>
          <cell r="E36" t="str">
            <v>0, up to 8 SFF</v>
          </cell>
          <cell r="F36" t="str">
            <v>16GB (2x8) RDIMM</v>
          </cell>
          <cell r="G36" t="str">
            <v>None included</v>
          </cell>
          <cell r="H36" t="str">
            <v>2x460W</v>
          </cell>
          <cell r="I36" t="str">
            <v xml:space="preserve">P420i/1GB FBWC                                 </v>
          </cell>
          <cell r="K36">
            <v>3999</v>
          </cell>
          <cell r="M36">
            <v>3999</v>
          </cell>
          <cell r="N36">
            <v>2356</v>
          </cell>
          <cell r="O36">
            <v>0.37073170731707317</v>
          </cell>
          <cell r="P36">
            <v>95</v>
          </cell>
        </row>
        <row r="37">
          <cell r="B37" t="str">
            <v>670635-S01</v>
          </cell>
          <cell r="C37" t="str">
            <v>HP DL360p Gen8 E5-2660 2P SFF Svr/S-Buy</v>
          </cell>
          <cell r="D37">
            <v>2</v>
          </cell>
          <cell r="E37" t="str">
            <v>0, up to 8 SFF</v>
          </cell>
          <cell r="F37" t="str">
            <v>32GB (4x8)RDIMM</v>
          </cell>
          <cell r="G37" t="str">
            <v>None included</v>
          </cell>
          <cell r="H37" t="str">
            <v>2x460W</v>
          </cell>
          <cell r="I37" t="str">
            <v>P420i/1GB FBWC, Insight Control</v>
          </cell>
          <cell r="K37">
            <v>5399</v>
          </cell>
          <cell r="M37">
            <v>5399</v>
          </cell>
          <cell r="N37">
            <v>2656</v>
          </cell>
          <cell r="O37">
            <v>0.3297330850403476</v>
          </cell>
          <cell r="P37">
            <v>129</v>
          </cell>
        </row>
        <row r="38">
          <cell r="B38" t="str">
            <v>742816-S01</v>
          </cell>
          <cell r="C38" t="str">
            <v>HP DL360p Gen8 E5-2670 2P SFF Svr/S-Buy</v>
          </cell>
          <cell r="D38">
            <v>2</v>
          </cell>
          <cell r="E38" t="str">
            <v>0, up to 8 SFF</v>
          </cell>
          <cell r="F38" t="str">
            <v>32GB (4x8)RDIMM</v>
          </cell>
          <cell r="G38" t="str">
            <v>None included</v>
          </cell>
          <cell r="H38" t="str">
            <v>2x460W</v>
          </cell>
          <cell r="I38" t="str">
            <v xml:space="preserve">P420i/1GB FBWC                                 </v>
          </cell>
          <cell r="K38">
            <v>5399</v>
          </cell>
          <cell r="M38">
            <v>5399</v>
          </cell>
          <cell r="N38">
            <v>2956</v>
          </cell>
          <cell r="O38">
            <v>0.35380011968880909</v>
          </cell>
          <cell r="P38">
            <v>129</v>
          </cell>
        </row>
        <row r="39">
          <cell r="B39" t="str">
            <v>742817-S01</v>
          </cell>
          <cell r="C39" t="str">
            <v>HP DL360p Gen8 E5-2690 2P SFF Svr/S-Buy</v>
          </cell>
          <cell r="D39">
            <v>2</v>
          </cell>
          <cell r="E39" t="str">
            <v>0, up to 8 SFF</v>
          </cell>
          <cell r="F39" t="str">
            <v>32GB (4x8)RDIMM</v>
          </cell>
          <cell r="G39" t="str">
            <v>None included</v>
          </cell>
          <cell r="H39" t="str">
            <v>2x750W</v>
          </cell>
          <cell r="I39" t="str">
            <v xml:space="preserve">P420i/1GB FBWC                                 </v>
          </cell>
          <cell r="K39">
            <v>6599</v>
          </cell>
          <cell r="M39">
            <v>6599</v>
          </cell>
          <cell r="N39">
            <v>3256</v>
          </cell>
          <cell r="O39">
            <v>0.33039066463723998</v>
          </cell>
          <cell r="P39">
            <v>157</v>
          </cell>
          <cell r="Q39">
            <v>50</v>
          </cell>
        </row>
        <row r="40">
          <cell r="B40" t="str">
            <v>DL360p Gen8 - Intel v2 Processor Servers</v>
          </cell>
        </row>
        <row r="41">
          <cell r="B41" t="str">
            <v>737290-S01</v>
          </cell>
          <cell r="C41" t="str">
            <v>HP DL360p Gen8 E5-2609 v2 US Svr/S-Buy</v>
          </cell>
          <cell r="D41">
            <v>1</v>
          </cell>
          <cell r="E41" t="str">
            <v>0, up to 8 SFF</v>
          </cell>
          <cell r="F41" t="str">
            <v>8GB (1x8) RDIMM</v>
          </cell>
          <cell r="G41" t="str">
            <v>None included</v>
          </cell>
          <cell r="H41" t="str">
            <v>1x460W</v>
          </cell>
          <cell r="I41" t="str">
            <v xml:space="preserve">P420i/ZM                                       </v>
          </cell>
          <cell r="K41">
            <v>1839</v>
          </cell>
          <cell r="M41">
            <v>1839</v>
          </cell>
          <cell r="N41">
            <v>1285</v>
          </cell>
          <cell r="O41">
            <v>0.41133162612035851</v>
          </cell>
          <cell r="P41">
            <v>44</v>
          </cell>
        </row>
        <row r="42">
          <cell r="B42" t="str">
            <v>737291-S01</v>
          </cell>
          <cell r="C42" t="str">
            <v>HP DL360p Gen8 E5-2620 v2 US Svr/S-Buy</v>
          </cell>
          <cell r="D42">
            <v>1</v>
          </cell>
          <cell r="E42" t="str">
            <v>0, up to 8 SFF</v>
          </cell>
          <cell r="F42" t="str">
            <v>16GB (2x8) RDIMM</v>
          </cell>
          <cell r="G42" t="str">
            <v>None included</v>
          </cell>
          <cell r="H42" t="str">
            <v>2x460W</v>
          </cell>
          <cell r="I42" t="str">
            <v>P420i/512MB FBWC</v>
          </cell>
          <cell r="K42">
            <v>2429</v>
          </cell>
          <cell r="M42">
            <v>2429</v>
          </cell>
          <cell r="N42">
            <v>1763</v>
          </cell>
          <cell r="O42">
            <v>0.42056297709923662</v>
          </cell>
          <cell r="P42">
            <v>58</v>
          </cell>
        </row>
        <row r="43">
          <cell r="B43" t="str">
            <v>748300-S01</v>
          </cell>
          <cell r="C43" t="str">
            <v xml:space="preserve">HP DL360pGn8 E5-2630v2 SFF US Svr/S-Buy </v>
          </cell>
          <cell r="D43">
            <v>1</v>
          </cell>
          <cell r="E43" t="str">
            <v>0, up to 8 SFF</v>
          </cell>
          <cell r="F43" t="str">
            <v>16GB (1x16) RDIMM</v>
          </cell>
          <cell r="G43" t="str">
            <v>None included</v>
          </cell>
          <cell r="H43" t="str">
            <v>2x460W</v>
          </cell>
          <cell r="I43" t="str">
            <v>P420i/512MB FBWC</v>
          </cell>
          <cell r="K43">
            <v>2599</v>
          </cell>
          <cell r="M43">
            <v>2599</v>
          </cell>
          <cell r="N43">
            <v>1773</v>
          </cell>
          <cell r="O43">
            <v>0.40553522415370541</v>
          </cell>
          <cell r="P43">
            <v>62</v>
          </cell>
          <cell r="Q43">
            <v>15</v>
          </cell>
        </row>
        <row r="44">
          <cell r="B44" t="str">
            <v>737292-S01</v>
          </cell>
          <cell r="C44" t="str">
            <v>HP DL360p Gen8 E5-2640 v2 2P US Svr/S-Buy</v>
          </cell>
          <cell r="D44">
            <v>2</v>
          </cell>
          <cell r="E44" t="str">
            <v>0, up to 8 SFF</v>
          </cell>
          <cell r="F44" t="str">
            <v>16GB (2x8) RDIMM</v>
          </cell>
          <cell r="G44" t="str">
            <v>None included</v>
          </cell>
          <cell r="H44" t="str">
            <v>2x460W</v>
          </cell>
          <cell r="I44" t="str">
            <v xml:space="preserve">P420i/1GB FBWC                                 </v>
          </cell>
          <cell r="K44">
            <v>3899</v>
          </cell>
          <cell r="M44">
            <v>3899</v>
          </cell>
          <cell r="N44">
            <v>2192</v>
          </cell>
          <cell r="O44">
            <v>0.35987522574289937</v>
          </cell>
          <cell r="P44">
            <v>93</v>
          </cell>
        </row>
        <row r="45">
          <cell r="B45" t="str">
            <v>737293-S01</v>
          </cell>
          <cell r="C45" t="str">
            <v>HP DL360p Gen8 E5-2660 v2 2P US Svr/S-Buy</v>
          </cell>
          <cell r="D45">
            <v>2</v>
          </cell>
          <cell r="E45" t="str">
            <v>0, up to 8 SFF</v>
          </cell>
          <cell r="F45" t="str">
            <v>32GB (4x8)RDIMM</v>
          </cell>
          <cell r="G45" t="str">
            <v>None included</v>
          </cell>
          <cell r="H45" t="str">
            <v>2x750W</v>
          </cell>
          <cell r="I45" t="str">
            <v>P420i/2GB FBWC, Insight Control</v>
          </cell>
          <cell r="K45">
            <v>5549</v>
          </cell>
          <cell r="M45">
            <v>5549</v>
          </cell>
          <cell r="N45">
            <v>3106</v>
          </cell>
          <cell r="O45">
            <v>0.35886770652801847</v>
          </cell>
          <cell r="P45">
            <v>132</v>
          </cell>
        </row>
        <row r="46">
          <cell r="B46" t="str">
            <v>748301-S01</v>
          </cell>
          <cell r="C46" t="str">
            <v xml:space="preserve">HP DL360pG8 E5-2670v2 2P US Svr/S-Buy </v>
          </cell>
          <cell r="D46">
            <v>2</v>
          </cell>
          <cell r="E46" t="str">
            <v>0, up to 8 SFF</v>
          </cell>
          <cell r="F46" t="str">
            <v>32GB (2x16) RDIMM</v>
          </cell>
          <cell r="G46" t="str">
            <v>None included</v>
          </cell>
          <cell r="H46" t="str">
            <v>2x750W</v>
          </cell>
          <cell r="I46" t="str">
            <v xml:space="preserve">P420i/1GB FBWC                                 </v>
          </cell>
          <cell r="K46">
            <v>5699</v>
          </cell>
          <cell r="M46">
            <v>5699</v>
          </cell>
          <cell r="N46">
            <v>2687</v>
          </cell>
          <cell r="O46">
            <v>0.32041497734319102</v>
          </cell>
          <cell r="P46">
            <v>136</v>
          </cell>
        </row>
        <row r="47">
          <cell r="B47" t="str">
            <v>785091-S01</v>
          </cell>
          <cell r="C47" t="str">
            <v xml:space="preserve">HP DL360p Gen8 E5-2680v2 SFF Svr S-Buy </v>
          </cell>
          <cell r="D47">
            <v>2</v>
          </cell>
          <cell r="E47" t="str">
            <v>2x80GB SSD, up to 8SFF</v>
          </cell>
          <cell r="F47" t="str">
            <v>64GB (4x16) RDIMM</v>
          </cell>
          <cell r="G47" t="str">
            <v>None included</v>
          </cell>
          <cell r="H47" t="str">
            <v>2x460W</v>
          </cell>
          <cell r="I47" t="str">
            <v>P420i/1GB FBWC, Insight Control</v>
          </cell>
          <cell r="J47" t="str">
            <v>JRIT</v>
          </cell>
          <cell r="K47">
            <v>6949</v>
          </cell>
          <cell r="M47">
            <v>6949</v>
          </cell>
          <cell r="N47">
            <v>3699</v>
          </cell>
          <cell r="O47">
            <v>0.35</v>
          </cell>
          <cell r="P47">
            <v>166</v>
          </cell>
          <cell r="Q47">
            <v>50</v>
          </cell>
        </row>
        <row r="48">
          <cell r="B48" t="str">
            <v>764272-S01</v>
          </cell>
          <cell r="C48" t="str">
            <v xml:space="preserve">HP DL360pGen8 E5-2690v2 1P SFF US Svr/S-Buy </v>
          </cell>
          <cell r="D48">
            <v>1</v>
          </cell>
          <cell r="E48" t="str">
            <v>0, up to 8 SFF</v>
          </cell>
          <cell r="F48" t="str">
            <v>16GB (1x16) RDIMM</v>
          </cell>
          <cell r="G48" t="str">
            <v>None included</v>
          </cell>
          <cell r="H48" t="str">
            <v>2x750W</v>
          </cell>
          <cell r="I48" t="str">
            <v xml:space="preserve">P420i/1GB FBWC                                 </v>
          </cell>
          <cell r="K48">
            <v>4499</v>
          </cell>
          <cell r="M48">
            <v>4499</v>
          </cell>
          <cell r="N48">
            <v>2063</v>
          </cell>
          <cell r="O48">
            <v>0.31438585797013108</v>
          </cell>
          <cell r="P48">
            <v>107</v>
          </cell>
        </row>
        <row r="49">
          <cell r="B49" t="str">
            <v>748302-S01</v>
          </cell>
          <cell r="C49" t="str">
            <v xml:space="preserve">HP DL360pG8 E5-2690v2 US Svr/S-Buy </v>
          </cell>
          <cell r="D49">
            <v>2</v>
          </cell>
          <cell r="E49" t="str">
            <v>0, up to 8 SFF</v>
          </cell>
          <cell r="F49" t="str">
            <v>32GB (2x16) RDIMM</v>
          </cell>
          <cell r="G49" t="str">
            <v>None included</v>
          </cell>
          <cell r="H49" t="str">
            <v>2x750W</v>
          </cell>
          <cell r="I49" t="str">
            <v xml:space="preserve">P420i/1GB FBWC                                 </v>
          </cell>
          <cell r="K49">
            <v>6999</v>
          </cell>
          <cell r="M49">
            <v>6999</v>
          </cell>
          <cell r="N49">
            <v>2787</v>
          </cell>
          <cell r="O49">
            <v>0.28479460453709382</v>
          </cell>
          <cell r="P49">
            <v>167</v>
          </cell>
        </row>
        <row r="50">
          <cell r="B50" t="str">
            <v>DL360 Gen9 - Intel v3 Processor Servers</v>
          </cell>
        </row>
        <row r="51">
          <cell r="B51" t="str">
            <v>780017-S01</v>
          </cell>
          <cell r="C51" t="str">
            <v>HP DL360 Gen9 E5-2609v3 SAS US Svr/S-Buy</v>
          </cell>
          <cell r="D51">
            <v>1</v>
          </cell>
          <cell r="E51" t="str">
            <v>0, up to 8 SFF</v>
          </cell>
          <cell r="F51" t="str">
            <v>8GB (1x8) RDIMM</v>
          </cell>
          <cell r="G51" t="str">
            <v>None included</v>
          </cell>
          <cell r="H51" t="str">
            <v>1x500W</v>
          </cell>
          <cell r="I51" t="str">
            <v>H240ar HBA</v>
          </cell>
          <cell r="K51">
            <v>1839</v>
          </cell>
          <cell r="M51">
            <v>1839</v>
          </cell>
          <cell r="N51">
            <v>1370</v>
          </cell>
          <cell r="O51">
            <v>0.42692427547522593</v>
          </cell>
          <cell r="P51">
            <v>44</v>
          </cell>
        </row>
        <row r="52">
          <cell r="B52" t="str">
            <v>780018-S01</v>
          </cell>
          <cell r="C52" t="str">
            <v>HP DL360 Gen9 E5-2620v3 SAS US Svr/S-Buy</v>
          </cell>
          <cell r="D52">
            <v>1</v>
          </cell>
          <cell r="E52" t="str">
            <v>0, up to 8 SFF</v>
          </cell>
          <cell r="F52" t="str">
            <v>16GB (2x8) RDIMM</v>
          </cell>
          <cell r="G52" t="str">
            <v>None included</v>
          </cell>
          <cell r="H52" t="str">
            <v>2x500W</v>
          </cell>
          <cell r="I52" t="str">
            <v>H240ar HBA</v>
          </cell>
          <cell r="K52">
            <v>2429</v>
          </cell>
          <cell r="M52">
            <v>2429</v>
          </cell>
          <cell r="N52">
            <v>1512</v>
          </cell>
          <cell r="O52">
            <v>0.38365896980461811</v>
          </cell>
          <cell r="P52">
            <v>58</v>
          </cell>
        </row>
        <row r="53">
          <cell r="B53" t="str">
            <v>800079-S01</v>
          </cell>
          <cell r="C53" t="str">
            <v>HP DL360 Gen9 E5-2620v3 SAS US Svr/S-Buy</v>
          </cell>
          <cell r="D53">
            <v>1</v>
          </cell>
          <cell r="E53" t="str">
            <v>0, up to 8 SFF</v>
          </cell>
          <cell r="F53" t="str">
            <v>16GB (2x8) RDIMM</v>
          </cell>
          <cell r="G53" t="str">
            <v>None included</v>
          </cell>
          <cell r="H53" t="str">
            <v>2x500W</v>
          </cell>
          <cell r="I53" t="str">
            <v>P440ar/2G</v>
          </cell>
          <cell r="K53">
            <v>2429</v>
          </cell>
          <cell r="M53">
            <v>2429</v>
          </cell>
          <cell r="N53">
            <v>2162</v>
          </cell>
          <cell r="O53">
            <v>0.47</v>
          </cell>
          <cell r="P53">
            <v>58</v>
          </cell>
        </row>
        <row r="54">
          <cell r="B54" t="str">
            <v>780019-S01</v>
          </cell>
          <cell r="C54" t="str">
            <v>HP DL360 Gen9 E5-2640v3 SAS US Svr/S-Buy</v>
          </cell>
          <cell r="D54">
            <v>2</v>
          </cell>
          <cell r="E54" t="str">
            <v>0, up to 8 SFF</v>
          </cell>
          <cell r="F54" t="str">
            <v>16GB (2x8) RDIMM</v>
          </cell>
          <cell r="G54" t="str">
            <v>None included</v>
          </cell>
          <cell r="H54" t="str">
            <v>2x500W</v>
          </cell>
          <cell r="I54" t="str">
            <v>P440ar/2G</v>
          </cell>
          <cell r="K54">
            <v>3899</v>
          </cell>
          <cell r="M54">
            <v>3899</v>
          </cell>
          <cell r="N54">
            <v>2351</v>
          </cell>
          <cell r="O54">
            <v>0.38</v>
          </cell>
          <cell r="P54">
            <v>93</v>
          </cell>
        </row>
        <row r="55">
          <cell r="B55" t="str">
            <v>800080-S01</v>
          </cell>
          <cell r="C55" t="str">
            <v>HP DL360 Gen9 E5-2643v3 SAS US Svr/S-Buy</v>
          </cell>
          <cell r="D55">
            <v>1</v>
          </cell>
          <cell r="E55" t="str">
            <v>0, up to 8 SFF</v>
          </cell>
          <cell r="F55" t="str">
            <v>32GB (2x16) RDIMM</v>
          </cell>
          <cell r="G55" t="str">
            <v>None included</v>
          </cell>
          <cell r="H55" t="str">
            <v>2x500W</v>
          </cell>
          <cell r="I55" t="str">
            <v>P440ar/2G</v>
          </cell>
          <cell r="K55">
            <v>3769</v>
          </cell>
          <cell r="M55">
            <v>3769</v>
          </cell>
          <cell r="N55">
            <v>2412</v>
          </cell>
          <cell r="O55">
            <v>0.39</v>
          </cell>
          <cell r="P55">
            <v>90</v>
          </cell>
        </row>
        <row r="56">
          <cell r="B56" t="str">
            <v>780020-S01</v>
          </cell>
          <cell r="C56" t="str">
            <v>HP DL360 Gen9 E5-2660v3 SAS US Svr/S-Buy</v>
          </cell>
          <cell r="D56">
            <v>1</v>
          </cell>
          <cell r="E56" t="str">
            <v>0, up to 8 SFF</v>
          </cell>
          <cell r="F56" t="str">
            <v>16GB (1x16) RDIMM</v>
          </cell>
          <cell r="G56" t="str">
            <v>None included</v>
          </cell>
          <cell r="H56" t="str">
            <v>2x800W</v>
          </cell>
          <cell r="I56" t="str">
            <v>P440ar/2G</v>
          </cell>
          <cell r="K56">
            <v>3499</v>
          </cell>
          <cell r="M56">
            <v>3499</v>
          </cell>
          <cell r="N56">
            <v>2033</v>
          </cell>
          <cell r="O56">
            <v>0.36749819233550252</v>
          </cell>
          <cell r="P56">
            <v>83</v>
          </cell>
        </row>
        <row r="57">
          <cell r="B57" t="str">
            <v>800081-S01</v>
          </cell>
          <cell r="C57" t="str">
            <v>HP DL360 Gen9 E5-2667v3 SAS US Svr/S-Buy</v>
          </cell>
          <cell r="D57">
            <v>1</v>
          </cell>
          <cell r="E57" t="str">
            <v>0, up to 8 SFF</v>
          </cell>
          <cell r="F57" t="str">
            <v>32GB (2x16) RDIMM</v>
          </cell>
          <cell r="G57" t="str">
            <v>None included</v>
          </cell>
          <cell r="H57" t="str">
            <v>2x500W</v>
          </cell>
          <cell r="I57" t="str">
            <v>P440ar/2G</v>
          </cell>
          <cell r="K57">
            <v>4299</v>
          </cell>
          <cell r="M57">
            <v>4299</v>
          </cell>
          <cell r="N57">
            <v>2522</v>
          </cell>
          <cell r="O57">
            <v>0.37</v>
          </cell>
          <cell r="P57">
            <v>103</v>
          </cell>
        </row>
        <row r="58">
          <cell r="B58" t="str">
            <v>780021-S01</v>
          </cell>
          <cell r="C58" t="str">
            <v>HP DL360 Gen9 E5-2690v3 SAS US Svr/S-Buy</v>
          </cell>
          <cell r="D58">
            <v>1</v>
          </cell>
          <cell r="E58" t="str">
            <v>0, up to 8 SFF</v>
          </cell>
          <cell r="F58" t="str">
            <v>32GB (2x16) RDIMM</v>
          </cell>
          <cell r="G58" t="str">
            <v>None included</v>
          </cell>
          <cell r="H58" t="str">
            <v>2x800W</v>
          </cell>
          <cell r="I58" t="str">
            <v>P440ar/2G</v>
          </cell>
          <cell r="K58">
            <v>4799</v>
          </cell>
          <cell r="M58">
            <v>4799</v>
          </cell>
          <cell r="N58">
            <v>2791</v>
          </cell>
          <cell r="O58">
            <v>0.36772068511198946</v>
          </cell>
          <cell r="P58">
            <v>114</v>
          </cell>
        </row>
        <row r="59">
          <cell r="B59" t="str">
            <v>780022-S01</v>
          </cell>
          <cell r="C59" t="str">
            <v>HP DL360 Gen9 E5-2670v3 SAS US Svr/S-Buy</v>
          </cell>
          <cell r="D59">
            <v>2</v>
          </cell>
          <cell r="E59" t="str">
            <v>0, up to 8 SFF</v>
          </cell>
          <cell r="F59" t="str">
            <v>64GB (4x16) RDIMM</v>
          </cell>
          <cell r="G59" t="str">
            <v>None included</v>
          </cell>
          <cell r="H59" t="str">
            <v>2x800W</v>
          </cell>
          <cell r="I59" t="str">
            <v>P440ar/2G</v>
          </cell>
          <cell r="K59">
            <v>6499</v>
          </cell>
          <cell r="M59">
            <v>6499</v>
          </cell>
          <cell r="N59">
            <v>3642</v>
          </cell>
          <cell r="O59">
            <v>0.35913617986391877</v>
          </cell>
          <cell r="P59">
            <v>155</v>
          </cell>
        </row>
        <row r="60">
          <cell r="B60" t="str">
            <v>784657-S01</v>
          </cell>
          <cell r="C60" t="str">
            <v xml:space="preserve">HP DL360 Gen9 E5-2680v3 SFF Svr/S-Buy   </v>
          </cell>
          <cell r="D60">
            <v>2</v>
          </cell>
          <cell r="E60" t="str">
            <v>2x80GB SSD, up to 8SFF</v>
          </cell>
          <cell r="F60" t="str">
            <v>64GB (4x16) RDIMM</v>
          </cell>
          <cell r="G60" t="str">
            <v>None included</v>
          </cell>
          <cell r="H60" t="str">
            <v>2x500W</v>
          </cell>
          <cell r="I60" t="str">
            <v>P440ar/2G, iLO Advanced</v>
          </cell>
          <cell r="J60" t="str">
            <v>JRIT</v>
          </cell>
          <cell r="K60">
            <v>6949</v>
          </cell>
          <cell r="M60">
            <v>6949</v>
          </cell>
          <cell r="N60">
            <v>2903</v>
          </cell>
          <cell r="O60">
            <v>0.29466098254161593</v>
          </cell>
          <cell r="P60">
            <v>166</v>
          </cell>
          <cell r="Q60">
            <v>125</v>
          </cell>
        </row>
        <row r="61">
          <cell r="B61" t="str">
            <v>800082-S01</v>
          </cell>
          <cell r="C61" t="str">
            <v>HP DL360 Gen9 E5-2697v3 SAS US Svr/S-Buy</v>
          </cell>
          <cell r="D61">
            <v>2</v>
          </cell>
          <cell r="E61" t="str">
            <v>0, up to 8 SFF</v>
          </cell>
          <cell r="F61" t="str">
            <v>64GB (4x16) RDIMM</v>
          </cell>
          <cell r="G61" t="str">
            <v>None included</v>
          </cell>
          <cell r="H61" t="str">
            <v>2x800W</v>
          </cell>
          <cell r="I61" t="str">
            <v>P440ar/2G</v>
          </cell>
          <cell r="K61">
            <v>8399</v>
          </cell>
          <cell r="M61">
            <v>8399</v>
          </cell>
          <cell r="N61">
            <v>4329</v>
          </cell>
          <cell r="O61">
            <v>0.34</v>
          </cell>
          <cell r="P61">
            <v>200</v>
          </cell>
        </row>
        <row r="62">
          <cell r="B62" t="str">
            <v>DL380e Gen8- Intel v2 Processor Servers</v>
          </cell>
        </row>
        <row r="63">
          <cell r="B63" t="str">
            <v>748204-S01</v>
          </cell>
          <cell r="C63" t="str">
            <v>HP DL380e Gen8 E5-2403v2 8LFF US Svr/S-Buy</v>
          </cell>
          <cell r="D63">
            <v>1</v>
          </cell>
          <cell r="E63" t="str">
            <v>0, up to 8 LFF</v>
          </cell>
          <cell r="F63" t="str">
            <v>4GB (1x4) UDIMM</v>
          </cell>
          <cell r="G63" t="str">
            <v>None included</v>
          </cell>
          <cell r="H63" t="str">
            <v>1x460W</v>
          </cell>
          <cell r="I63" t="str">
            <v>B120i, Friction Rail Kit</v>
          </cell>
          <cell r="K63">
            <v>1254</v>
          </cell>
          <cell r="M63">
            <v>1254</v>
          </cell>
          <cell r="N63">
            <v>437</v>
          </cell>
          <cell r="O63">
            <v>0.25842696629213485</v>
          </cell>
          <cell r="P63">
            <v>30</v>
          </cell>
        </row>
        <row r="64">
          <cell r="B64" t="str">
            <v>748205-S01</v>
          </cell>
          <cell r="C64" t="str">
            <v>HP DL380e Gen8 E5-2403v2 8SFF US Svr/S-Buy</v>
          </cell>
          <cell r="D64">
            <v>1</v>
          </cell>
          <cell r="E64" t="str">
            <v>0, up to 8 SFF</v>
          </cell>
          <cell r="F64" t="str">
            <v>8GB (1x8) RDIMM</v>
          </cell>
          <cell r="G64" t="str">
            <v>None included</v>
          </cell>
          <cell r="H64" t="str">
            <v>2x460W</v>
          </cell>
          <cell r="I64" t="str">
            <v xml:space="preserve">B320i/ZM                                </v>
          </cell>
          <cell r="K64">
            <v>1804</v>
          </cell>
          <cell r="M64">
            <v>1804</v>
          </cell>
          <cell r="N64">
            <v>830</v>
          </cell>
          <cell r="O64">
            <v>0.31511009870918755</v>
          </cell>
          <cell r="P64">
            <v>43</v>
          </cell>
        </row>
        <row r="65">
          <cell r="B65" t="str">
            <v>748206-S01</v>
          </cell>
          <cell r="C65" t="str">
            <v>HP DL380e Gen8 E5-2420v2 8SFF US Svr/S-Buy</v>
          </cell>
          <cell r="D65">
            <v>1</v>
          </cell>
          <cell r="E65" t="str">
            <v>0, up to 8 SFF</v>
          </cell>
          <cell r="F65" t="str">
            <v>16GB (2x8) RDIMM</v>
          </cell>
          <cell r="G65" t="str">
            <v>None included</v>
          </cell>
          <cell r="H65" t="str">
            <v>2x460W</v>
          </cell>
          <cell r="I65" t="str">
            <v xml:space="preserve">B320i/512MB FBWC              </v>
          </cell>
          <cell r="K65">
            <v>2199</v>
          </cell>
          <cell r="M65">
            <v>2199</v>
          </cell>
          <cell r="N65">
            <v>1195</v>
          </cell>
          <cell r="O65">
            <v>0.35209192692987623</v>
          </cell>
          <cell r="P65">
            <v>52</v>
          </cell>
        </row>
        <row r="66">
          <cell r="B66" t="str">
            <v>748207-S01</v>
          </cell>
          <cell r="C66" t="str">
            <v>HP DL380e Gen8 E5-2440v2 25SFF Svr/S-Buy</v>
          </cell>
          <cell r="D66">
            <v>2</v>
          </cell>
          <cell r="E66" t="str">
            <v>0, up to 25 SFF</v>
          </cell>
          <cell r="F66" t="str">
            <v>32GB (4x8)RDIMM</v>
          </cell>
          <cell r="G66" t="str">
            <v>None included</v>
          </cell>
          <cell r="H66" t="str">
            <v>2x750W</v>
          </cell>
          <cell r="I66" t="str">
            <v xml:space="preserve">P420/2G FBWC                   </v>
          </cell>
          <cell r="K66">
            <v>4049</v>
          </cell>
          <cell r="M66">
            <v>4049</v>
          </cell>
          <cell r="N66">
            <v>2673</v>
          </cell>
          <cell r="O66">
            <v>0.39764950907468016</v>
          </cell>
          <cell r="P66">
            <v>97</v>
          </cell>
        </row>
        <row r="67">
          <cell r="B67" t="str">
            <v>764276-S01</v>
          </cell>
          <cell r="C67" t="str">
            <v xml:space="preserve">HP DL380eGen8 E5-2470v2 1P LFF US Svr/S-Buy </v>
          </cell>
          <cell r="D67">
            <v>1</v>
          </cell>
          <cell r="E67" t="str">
            <v>0, up to 12 LFF</v>
          </cell>
          <cell r="F67" t="str">
            <v>16GB (2x8) RDIMM</v>
          </cell>
          <cell r="G67" t="str">
            <v>None included</v>
          </cell>
          <cell r="H67" t="str">
            <v>2x750W</v>
          </cell>
          <cell r="I67" t="str">
            <v xml:space="preserve">P420/1G FBWC                   </v>
          </cell>
          <cell r="K67">
            <v>3599</v>
          </cell>
          <cell r="M67">
            <v>3599</v>
          </cell>
          <cell r="N67">
            <v>1296</v>
          </cell>
          <cell r="O67">
            <v>0.26491013071895425</v>
          </cell>
          <cell r="P67">
            <v>86</v>
          </cell>
        </row>
        <row r="68">
          <cell r="B68" t="str">
            <v>DL180 Gen9 - Intel v3 Processor Servers</v>
          </cell>
        </row>
        <row r="69">
          <cell r="B69" t="str">
            <v>784099-S01</v>
          </cell>
          <cell r="C69" t="str">
            <v xml:space="preserve">HP DL180 Gen9 E5-2603v3 LFF US Svr/S-Buy </v>
          </cell>
          <cell r="D69">
            <v>1</v>
          </cell>
          <cell r="E69" t="str">
            <v>0, up to 8 LFF</v>
          </cell>
          <cell r="F69" t="str">
            <v>8GB (1x8) RDIMM</v>
          </cell>
          <cell r="G69" t="str">
            <v>Not available</v>
          </cell>
          <cell r="H69" t="str">
            <v>1x550W</v>
          </cell>
          <cell r="I69" t="str">
            <v>B140i</v>
          </cell>
          <cell r="K69">
            <v>1309</v>
          </cell>
          <cell r="M69">
            <v>1309</v>
          </cell>
          <cell r="N69">
            <v>781</v>
          </cell>
          <cell r="O69">
            <v>0.37368421052631579</v>
          </cell>
          <cell r="P69">
            <v>31</v>
          </cell>
        </row>
        <row r="70">
          <cell r="B70" t="str">
            <v>784100-S01</v>
          </cell>
          <cell r="C70" t="str">
            <v xml:space="preserve">HP DL180 Gen9 E5-2609v3 SFF US Svr/S-Buy </v>
          </cell>
          <cell r="D70">
            <v>1</v>
          </cell>
          <cell r="E70" t="str">
            <v>0, up to 8 SFF</v>
          </cell>
          <cell r="F70" t="str">
            <v>8GB (1x8) RDIMM</v>
          </cell>
          <cell r="G70" t="str">
            <v>None included</v>
          </cell>
          <cell r="H70" t="str">
            <v>1x550W</v>
          </cell>
          <cell r="I70" t="str">
            <v>H240 Smart HBA</v>
          </cell>
          <cell r="K70">
            <v>1679</v>
          </cell>
          <cell r="M70">
            <v>1679</v>
          </cell>
          <cell r="N70">
            <v>1196</v>
          </cell>
          <cell r="O70">
            <v>0.41599999999999998</v>
          </cell>
          <cell r="P70">
            <v>40</v>
          </cell>
        </row>
        <row r="71">
          <cell r="B71" t="str">
            <v>784101-S01</v>
          </cell>
          <cell r="C71" t="str">
            <v>HP DL180 Gen9 E5-2620v3 SFF US Svr/S-Buy</v>
          </cell>
          <cell r="D71">
            <v>1</v>
          </cell>
          <cell r="E71" t="str">
            <v>0, up to 8 SFF</v>
          </cell>
          <cell r="F71" t="str">
            <v>8GB (1x8) RDIMM</v>
          </cell>
          <cell r="G71" t="str">
            <v>None included</v>
          </cell>
          <cell r="H71" t="str">
            <v>1x900W</v>
          </cell>
          <cell r="I71" t="str">
            <v xml:space="preserve">P440/4G </v>
          </cell>
          <cell r="K71">
            <v>2199</v>
          </cell>
          <cell r="M71">
            <v>2199</v>
          </cell>
          <cell r="N71">
            <v>1616</v>
          </cell>
          <cell r="O71">
            <v>0.42</v>
          </cell>
          <cell r="P71">
            <v>52</v>
          </cell>
        </row>
        <row r="72">
          <cell r="B72" t="str">
            <v>784102-S01</v>
          </cell>
          <cell r="C72" t="str">
            <v>HP DL180 Gen9 E5-2640v3 SFF US Svr/S-Buy</v>
          </cell>
          <cell r="D72">
            <v>2</v>
          </cell>
          <cell r="E72" t="str">
            <v>0, up to 8 SFF</v>
          </cell>
          <cell r="F72" t="str">
            <v>16GB (1x16) RDIMM</v>
          </cell>
          <cell r="G72" t="str">
            <v>None included</v>
          </cell>
          <cell r="H72" t="str">
            <v>2x900W</v>
          </cell>
          <cell r="I72" t="str">
            <v xml:space="preserve">P440/4G </v>
          </cell>
          <cell r="K72">
            <v>3999</v>
          </cell>
          <cell r="M72">
            <v>3999</v>
          </cell>
          <cell r="N72">
            <v>2741</v>
          </cell>
          <cell r="O72">
            <v>0.41</v>
          </cell>
          <cell r="P72">
            <v>95</v>
          </cell>
        </row>
        <row r="73">
          <cell r="B73" t="str">
            <v>DL380p Gen8- Intel Processor Servers</v>
          </cell>
        </row>
        <row r="74">
          <cell r="B74" t="str">
            <v>670857-S01</v>
          </cell>
          <cell r="C74" t="str">
            <v>HP DL380p Gen8 E5-2609 1P Svr/S-Buy</v>
          </cell>
          <cell r="D74">
            <v>1</v>
          </cell>
          <cell r="E74" t="str">
            <v>0, up to 8 SFF</v>
          </cell>
          <cell r="F74" t="str">
            <v>8GB (1x8) RDIMM</v>
          </cell>
          <cell r="G74" t="str">
            <v>None included</v>
          </cell>
          <cell r="H74" t="str">
            <v>2x460W</v>
          </cell>
          <cell r="I74" t="str">
            <v xml:space="preserve">P420i/ZM        </v>
          </cell>
          <cell r="K74">
            <v>2199</v>
          </cell>
          <cell r="M74">
            <v>2199</v>
          </cell>
          <cell r="N74">
            <v>1483</v>
          </cell>
          <cell r="O74">
            <v>0.40277023356871267</v>
          </cell>
          <cell r="P74">
            <v>52</v>
          </cell>
        </row>
        <row r="75">
          <cell r="B75" t="str">
            <v>697494-S01</v>
          </cell>
          <cell r="C75" t="str">
            <v>HP DL380p Gen8 E5-2620 1P LFF Svr/S-Buy</v>
          </cell>
          <cell r="D75">
            <v>1</v>
          </cell>
          <cell r="E75" t="str">
            <v>0, up to 8 LFF</v>
          </cell>
          <cell r="F75" t="str">
            <v>16GB (2x8) RDIMM</v>
          </cell>
          <cell r="G75" t="str">
            <v>None included</v>
          </cell>
          <cell r="H75" t="str">
            <v>2x460W</v>
          </cell>
          <cell r="I75" t="str">
            <v>P420i/512MB FBWC</v>
          </cell>
          <cell r="K75">
            <v>2459</v>
          </cell>
          <cell r="M75">
            <v>2459</v>
          </cell>
          <cell r="N75">
            <v>1931</v>
          </cell>
          <cell r="O75">
            <v>0.43986332574031889</v>
          </cell>
          <cell r="P75">
            <v>59</v>
          </cell>
        </row>
        <row r="76">
          <cell r="B76" t="str">
            <v>670856-S01</v>
          </cell>
          <cell r="C76" t="str">
            <v>HP DL380p Gen8 E5-2620 1P Svr/S-Buy</v>
          </cell>
          <cell r="D76">
            <v>1</v>
          </cell>
          <cell r="E76" t="str">
            <v>0, up to 8 SFF</v>
          </cell>
          <cell r="F76" t="str">
            <v>16GB (2x8) RDIMM</v>
          </cell>
          <cell r="G76" t="str">
            <v>None included</v>
          </cell>
          <cell r="H76" t="str">
            <v>2x460W</v>
          </cell>
          <cell r="I76" t="str">
            <v xml:space="preserve">P420i/512MB FBWC                               </v>
          </cell>
          <cell r="K76">
            <v>2399</v>
          </cell>
          <cell r="M76">
            <v>2399</v>
          </cell>
          <cell r="N76">
            <v>2102</v>
          </cell>
          <cell r="O76">
            <v>0.46700733170406578</v>
          </cell>
          <cell r="P76">
            <v>57</v>
          </cell>
        </row>
        <row r="77">
          <cell r="B77" t="str">
            <v>706539-S01</v>
          </cell>
          <cell r="C77" t="str">
            <v>HP DL380p Gen8 E5-2640 25SFF Svr/S-Buy</v>
          </cell>
          <cell r="D77">
            <v>1</v>
          </cell>
          <cell r="E77" t="str">
            <v>0, up to 25 SFF</v>
          </cell>
          <cell r="F77" t="str">
            <v>16GB (2x8) RDIMM</v>
          </cell>
          <cell r="G77" t="str">
            <v>None included</v>
          </cell>
          <cell r="H77" t="str">
            <v>2x750W</v>
          </cell>
          <cell r="I77" t="str">
            <v xml:space="preserve">P420i/1GB FBWC                 </v>
          </cell>
          <cell r="K77">
            <v>3259</v>
          </cell>
          <cell r="M77">
            <v>3259</v>
          </cell>
          <cell r="N77">
            <v>2465</v>
          </cell>
          <cell r="O77">
            <v>0.4306429070580014</v>
          </cell>
          <cell r="P77">
            <v>78</v>
          </cell>
        </row>
        <row r="78">
          <cell r="B78" t="str">
            <v>670854-S01</v>
          </cell>
          <cell r="C78" t="str">
            <v>HP DL380p Gen8 E5-2640 2P Svr/S-Buy</v>
          </cell>
          <cell r="D78">
            <v>2</v>
          </cell>
          <cell r="E78" t="str">
            <v>0, up to 8 SFF</v>
          </cell>
          <cell r="F78" t="str">
            <v>16GB (2x8) RDIMM</v>
          </cell>
          <cell r="G78" t="str">
            <v>None included</v>
          </cell>
          <cell r="H78" t="str">
            <v>2x460W</v>
          </cell>
          <cell r="I78" t="str">
            <v xml:space="preserve">P420i/1GB FBWC                                        </v>
          </cell>
          <cell r="K78">
            <v>4099</v>
          </cell>
          <cell r="M78">
            <v>4099</v>
          </cell>
          <cell r="N78">
            <v>2371</v>
          </cell>
          <cell r="O78">
            <v>0.36646058732612058</v>
          </cell>
          <cell r="P78">
            <v>98</v>
          </cell>
        </row>
        <row r="79">
          <cell r="B79" t="str">
            <v>670853-S01</v>
          </cell>
          <cell r="C79" t="str">
            <v>HP DL380p Gen8 E5-2660 2P Svr/S-Buy</v>
          </cell>
          <cell r="D79">
            <v>2</v>
          </cell>
          <cell r="E79" t="str">
            <v>0, up to 8 SFF</v>
          </cell>
          <cell r="F79" t="str">
            <v>32GB (4x8)RDIMM</v>
          </cell>
          <cell r="G79" t="str">
            <v>None included</v>
          </cell>
          <cell r="H79" t="str">
            <v>2x750W</v>
          </cell>
          <cell r="I79" t="str">
            <v xml:space="preserve">P420i/1GB FBWC, Insight Control    </v>
          </cell>
          <cell r="K79">
            <v>5399</v>
          </cell>
          <cell r="M79">
            <v>5399</v>
          </cell>
          <cell r="N79">
            <v>3320</v>
          </cell>
          <cell r="O79">
            <v>0.3807776121114807</v>
          </cell>
          <cell r="P79">
            <v>129</v>
          </cell>
        </row>
        <row r="80">
          <cell r="B80" t="str">
            <v>670852-S01</v>
          </cell>
          <cell r="C80" t="str">
            <v>HP DL380p Gen8 E5-2670 2P Svr/S-Buy</v>
          </cell>
          <cell r="D80">
            <v>2</v>
          </cell>
          <cell r="E80" t="str">
            <v>0, up to 8 SFF</v>
          </cell>
          <cell r="F80" t="str">
            <v>32GB (4x8)RDIMM</v>
          </cell>
          <cell r="G80" t="str">
            <v>None included</v>
          </cell>
          <cell r="H80" t="str">
            <v>2x750W</v>
          </cell>
          <cell r="I80" t="str">
            <v xml:space="preserve">P420i/1GB FBWC, Insight Control    </v>
          </cell>
          <cell r="K80">
            <v>6029</v>
          </cell>
          <cell r="M80">
            <v>6029</v>
          </cell>
          <cell r="N80">
            <v>3390</v>
          </cell>
          <cell r="O80">
            <v>0.35991081855823337</v>
          </cell>
          <cell r="P80">
            <v>144</v>
          </cell>
        </row>
        <row r="81">
          <cell r="B81" t="str">
            <v>742818-S01</v>
          </cell>
          <cell r="C81" t="str">
            <v>HP DL380p Gen8 E5-2690 2P SFF Svr/S-Buy</v>
          </cell>
          <cell r="D81">
            <v>2</v>
          </cell>
          <cell r="E81" t="str">
            <v>0, up to 8 SFF</v>
          </cell>
          <cell r="F81" t="str">
            <v>32GB (4x8)RDIMM</v>
          </cell>
          <cell r="G81" t="str">
            <v>None included</v>
          </cell>
          <cell r="H81" t="str">
            <v>2x750W</v>
          </cell>
          <cell r="I81" t="str">
            <v xml:space="preserve">P420i/1GB FBWC                                        </v>
          </cell>
          <cell r="K81">
            <v>6499</v>
          </cell>
          <cell r="M81">
            <v>6499</v>
          </cell>
          <cell r="N81">
            <v>3471</v>
          </cell>
          <cell r="O81">
            <v>0.34814443329989969</v>
          </cell>
          <cell r="P81">
            <v>155</v>
          </cell>
        </row>
        <row r="82">
          <cell r="B82" t="str">
            <v>DL380p Gen8- Intel v2 Processor Servers</v>
          </cell>
        </row>
        <row r="83">
          <cell r="B83" t="str">
            <v>734789-S01</v>
          </cell>
          <cell r="C83" t="str">
            <v>HP DL380p Gen8 E5-2609 v2 US Svr/S-Buy</v>
          </cell>
          <cell r="D83">
            <v>1</v>
          </cell>
          <cell r="E83" t="str">
            <v>0, up to 8 SFF</v>
          </cell>
          <cell r="F83" t="str">
            <v>8GB (1x8) RDIMM</v>
          </cell>
          <cell r="G83" t="str">
            <v>None included</v>
          </cell>
          <cell r="H83" t="str">
            <v>1x460W</v>
          </cell>
          <cell r="I83" t="str">
            <v>P420i/ZM</v>
          </cell>
          <cell r="K83">
            <v>1929</v>
          </cell>
          <cell r="M83">
            <v>1929</v>
          </cell>
          <cell r="N83">
            <v>1294</v>
          </cell>
          <cell r="O83">
            <v>0.40148929568724789</v>
          </cell>
          <cell r="P83">
            <v>46</v>
          </cell>
        </row>
        <row r="84">
          <cell r="B84" t="str">
            <v>734790-S01</v>
          </cell>
          <cell r="C84" t="str">
            <v>HP DL380p Gen8 E5-2620 v2 US Svr/S-Buy</v>
          </cell>
          <cell r="D84">
            <v>1</v>
          </cell>
          <cell r="E84" t="str">
            <v>0, up to 8 SFF</v>
          </cell>
          <cell r="F84" t="str">
            <v>16GB (1x16) RDIMM</v>
          </cell>
          <cell r="G84" t="str">
            <v>None included</v>
          </cell>
          <cell r="H84" t="str">
            <v>1x460W</v>
          </cell>
          <cell r="I84" t="str">
            <v>P420i/512MB FBWC</v>
          </cell>
          <cell r="K84">
            <v>2199</v>
          </cell>
          <cell r="M84">
            <v>2199</v>
          </cell>
          <cell r="N84">
            <v>1718</v>
          </cell>
          <cell r="O84">
            <v>0.43860097013020166</v>
          </cell>
          <cell r="P84">
            <v>52</v>
          </cell>
        </row>
        <row r="85">
          <cell r="B85" t="str">
            <v>734791-S01</v>
          </cell>
          <cell r="C85" t="str">
            <v>HP DL380p Gen8 E5-2640 v2 2P US Svr/S-Buy</v>
          </cell>
          <cell r="D85">
            <v>2</v>
          </cell>
          <cell r="E85" t="str">
            <v>0, up to 8 SFF</v>
          </cell>
          <cell r="F85" t="str">
            <v>32GB (2x16) RDIMM</v>
          </cell>
          <cell r="G85" t="str">
            <v>None included</v>
          </cell>
          <cell r="H85" t="str">
            <v>2x460W</v>
          </cell>
          <cell r="I85" t="str">
            <v>P420i/1GB FBWC</v>
          </cell>
          <cell r="K85">
            <v>4099</v>
          </cell>
          <cell r="M85">
            <v>4099</v>
          </cell>
          <cell r="N85">
            <v>2401</v>
          </cell>
          <cell r="O85">
            <v>0.36938461538461537</v>
          </cell>
          <cell r="P85">
            <v>98</v>
          </cell>
        </row>
        <row r="86">
          <cell r="B86" t="str">
            <v>785098-S01</v>
          </cell>
          <cell r="C86" t="str">
            <v>HP DL380p Gen8 E5-2650v2 25SFF Svr/S-Buy</v>
          </cell>
          <cell r="D86">
            <v>2</v>
          </cell>
          <cell r="E86" t="str">
            <v>2x300GB (boot); 4x600GB</v>
          </cell>
          <cell r="F86" t="str">
            <v>32GB (4x8)RDIMM</v>
          </cell>
          <cell r="G86" t="str">
            <v>None included</v>
          </cell>
          <cell r="H86" t="str">
            <v>2x750W</v>
          </cell>
          <cell r="I86" t="str">
            <v>P420i/2GB FBWC</v>
          </cell>
          <cell r="J86" t="str">
            <v>JRIT</v>
          </cell>
          <cell r="K86">
            <v>6529</v>
          </cell>
          <cell r="M86">
            <v>6529</v>
          </cell>
          <cell r="N86">
            <v>5089</v>
          </cell>
          <cell r="O86">
            <v>0.44</v>
          </cell>
          <cell r="P86">
            <v>156</v>
          </cell>
          <cell r="Q86">
            <v>125</v>
          </cell>
        </row>
        <row r="87">
          <cell r="B87" t="str">
            <v>734792-S01</v>
          </cell>
          <cell r="C87" t="str">
            <v>HP DL380p Gen8 E5-2660 v2 US Svr/S-Buy</v>
          </cell>
          <cell r="D87">
            <v>1</v>
          </cell>
          <cell r="E87" t="str">
            <v>0, up to 8 SFF</v>
          </cell>
          <cell r="F87" t="str">
            <v>16GB (1x16) RDIMM</v>
          </cell>
          <cell r="G87" t="str">
            <v>None included</v>
          </cell>
          <cell r="H87" t="str">
            <v>1x460W</v>
          </cell>
          <cell r="I87" t="str">
            <v>P420i/1GB FBWC</v>
          </cell>
          <cell r="K87">
            <v>3449</v>
          </cell>
          <cell r="M87">
            <v>3449</v>
          </cell>
          <cell r="N87">
            <v>1788</v>
          </cell>
          <cell r="O87">
            <v>0.34141684170326525</v>
          </cell>
          <cell r="P87">
            <v>82</v>
          </cell>
          <cell r="Q87">
            <v>20</v>
          </cell>
        </row>
        <row r="88">
          <cell r="B88" t="str">
            <v>734793-S01</v>
          </cell>
          <cell r="C88" t="str">
            <v>HP DL380p Gen8 E5-2670 v2 2P US Svr/S-Buy</v>
          </cell>
          <cell r="D88">
            <v>2</v>
          </cell>
          <cell r="E88" t="str">
            <v>0, up to 8 SFF</v>
          </cell>
          <cell r="F88" t="str">
            <v>32GB (2x16) RDIMM</v>
          </cell>
          <cell r="G88" t="str">
            <v>None included</v>
          </cell>
          <cell r="H88" t="str">
            <v>2x750W</v>
          </cell>
          <cell r="I88" t="str">
            <v>P420i/1GB FBWC</v>
          </cell>
          <cell r="K88">
            <v>5929</v>
          </cell>
          <cell r="M88">
            <v>5929</v>
          </cell>
          <cell r="N88">
            <v>2856</v>
          </cell>
          <cell r="O88">
            <v>0.3250996015936255</v>
          </cell>
          <cell r="P88">
            <v>141</v>
          </cell>
        </row>
        <row r="89">
          <cell r="B89" t="str">
            <v>764273-S01</v>
          </cell>
          <cell r="C89" t="str">
            <v xml:space="preserve">HP DL380pGen8 E5-2690v2 1P SFF US Svr/S-Buy </v>
          </cell>
          <cell r="D89">
            <v>1</v>
          </cell>
          <cell r="E89" t="str">
            <v>0, up to 8 SFF</v>
          </cell>
          <cell r="F89" t="str">
            <v>16GB (1x16) RDIMM</v>
          </cell>
          <cell r="G89" t="str">
            <v>None included</v>
          </cell>
          <cell r="H89" t="str">
            <v>2x750W</v>
          </cell>
          <cell r="I89" t="str">
            <v>P420i/1GB FBWC</v>
          </cell>
          <cell r="K89">
            <v>4549</v>
          </cell>
          <cell r="M89">
            <v>4549</v>
          </cell>
          <cell r="N89">
            <v>2088</v>
          </cell>
          <cell r="O89">
            <v>0.31459996986590327</v>
          </cell>
          <cell r="P89">
            <v>108</v>
          </cell>
          <cell r="Q89">
            <v>40</v>
          </cell>
        </row>
        <row r="90">
          <cell r="B90" t="str">
            <v>748303-S01</v>
          </cell>
          <cell r="C90" t="str">
            <v xml:space="preserve">HP DL380pGen8 E5-2690v2 US Svr/S-Buy </v>
          </cell>
          <cell r="D90">
            <v>2</v>
          </cell>
          <cell r="E90" t="str">
            <v>0, up to 8 SFF</v>
          </cell>
          <cell r="F90" t="str">
            <v>32GB (2x16) RDIMM</v>
          </cell>
          <cell r="G90" t="str">
            <v>Not available</v>
          </cell>
          <cell r="H90" t="str">
            <v>2x750W</v>
          </cell>
          <cell r="I90" t="str">
            <v>P420i/2GB FBWC</v>
          </cell>
          <cell r="K90">
            <v>6819</v>
          </cell>
          <cell r="M90">
            <v>6819</v>
          </cell>
          <cell r="N90">
            <v>3061</v>
          </cell>
          <cell r="O90">
            <v>0.30981781376518219</v>
          </cell>
          <cell r="P90">
            <v>163</v>
          </cell>
        </row>
        <row r="91">
          <cell r="B91" t="str">
            <v>748304-S01</v>
          </cell>
          <cell r="C91" t="str">
            <v xml:space="preserve">HP DL380pGen8 E5-2697v2 US Svr/S-Buy </v>
          </cell>
          <cell r="D91">
            <v>2</v>
          </cell>
          <cell r="E91" t="str">
            <v>0, up to 8 SFF</v>
          </cell>
          <cell r="F91" t="str">
            <v>32GB (2x16) RDIMM</v>
          </cell>
          <cell r="G91" t="str">
            <v>Not available</v>
          </cell>
          <cell r="H91" t="str">
            <v>2x750W</v>
          </cell>
          <cell r="I91" t="str">
            <v>P420i/2GB FBWC</v>
          </cell>
          <cell r="K91">
            <v>8099</v>
          </cell>
          <cell r="M91">
            <v>8099</v>
          </cell>
          <cell r="N91">
            <v>3581</v>
          </cell>
          <cell r="O91">
            <v>0.30659246575342464</v>
          </cell>
          <cell r="P91">
            <v>193</v>
          </cell>
          <cell r="Q91">
            <v>70</v>
          </cell>
        </row>
        <row r="92">
          <cell r="B92" t="str">
            <v>734794-S01</v>
          </cell>
          <cell r="C92" t="str">
            <v>HP DL380p Gen8 E5-2640 v2 25SFF US Svr/S-Buy</v>
          </cell>
          <cell r="D92">
            <v>1</v>
          </cell>
          <cell r="E92" t="str">
            <v>0, up to 25 SFF</v>
          </cell>
          <cell r="F92" t="str">
            <v>32GB (2x16) RDIMM</v>
          </cell>
          <cell r="G92" t="str">
            <v>Not available</v>
          </cell>
          <cell r="H92" t="str">
            <v>2x750W</v>
          </cell>
          <cell r="I92" t="str">
            <v>P420i/2GB FBWC</v>
          </cell>
          <cell r="K92">
            <v>3389</v>
          </cell>
          <cell r="M92">
            <v>3389</v>
          </cell>
          <cell r="N92">
            <v>2485</v>
          </cell>
          <cell r="O92">
            <v>0.42305073203949606</v>
          </cell>
          <cell r="P92">
            <v>81</v>
          </cell>
        </row>
        <row r="93">
          <cell r="B93" t="str">
            <v>742132-S01</v>
          </cell>
          <cell r="C93" t="str">
            <v>HP DL380p Gen8 E5-2620 v2 12LFF US Svr/S-Buy</v>
          </cell>
          <cell r="D93">
            <v>1</v>
          </cell>
          <cell r="E93" t="str">
            <v>0, up to 12 LFF</v>
          </cell>
          <cell r="F93" t="str">
            <v>16GB (1x16) RDIMM</v>
          </cell>
          <cell r="G93" t="str">
            <v>Not available</v>
          </cell>
          <cell r="H93" t="str">
            <v>2x750W</v>
          </cell>
          <cell r="I93" t="str">
            <v>P420i/2GB FBWC</v>
          </cell>
          <cell r="K93">
            <v>2669</v>
          </cell>
          <cell r="M93">
            <v>2669</v>
          </cell>
          <cell r="N93">
            <v>1911</v>
          </cell>
          <cell r="O93">
            <v>0.41724890829694322</v>
          </cell>
          <cell r="P93">
            <v>64</v>
          </cell>
        </row>
        <row r="94">
          <cell r="B94" t="str">
            <v>DL380 Gen9 - Intel v3 Processor Servers</v>
          </cell>
        </row>
        <row r="95">
          <cell r="B95" t="str">
            <v>777336-S01</v>
          </cell>
          <cell r="C95" t="str">
            <v xml:space="preserve">HP DL380 Gen9 E5-2609v3 US Svr/S-Buy    </v>
          </cell>
          <cell r="D95">
            <v>1</v>
          </cell>
          <cell r="E95" t="str">
            <v>0, up to 8 SFF</v>
          </cell>
          <cell r="F95" t="str">
            <v>8GB (1x8) RDIMM</v>
          </cell>
          <cell r="G95" t="str">
            <v>None included</v>
          </cell>
          <cell r="H95" t="str">
            <v>1x500W</v>
          </cell>
          <cell r="I95" t="str">
            <v>H240ar HBA</v>
          </cell>
          <cell r="K95">
            <v>1929</v>
          </cell>
          <cell r="M95">
            <v>1929</v>
          </cell>
          <cell r="N95">
            <v>1350</v>
          </cell>
          <cell r="O95">
            <v>0.41171088746569073</v>
          </cell>
          <cell r="P95">
            <v>46</v>
          </cell>
        </row>
        <row r="96">
          <cell r="B96" t="str">
            <v>777337-S01</v>
          </cell>
          <cell r="C96" t="str">
            <v xml:space="preserve">HP DL380 Gen9 E5-2620v3 US Svr/S-Buy    </v>
          </cell>
          <cell r="D96">
            <v>1</v>
          </cell>
          <cell r="E96" t="str">
            <v>0, up to 8 SFF</v>
          </cell>
          <cell r="F96" t="str">
            <v>16GB (1x16) RDIMM</v>
          </cell>
          <cell r="G96" t="str">
            <v>None included</v>
          </cell>
          <cell r="H96" t="str">
            <v>1x500W</v>
          </cell>
          <cell r="I96" t="str">
            <v>H240ar HBA</v>
          </cell>
          <cell r="K96">
            <v>2199</v>
          </cell>
          <cell r="M96">
            <v>2199</v>
          </cell>
          <cell r="N96">
            <v>1414</v>
          </cell>
          <cell r="O96">
            <v>0.39136451702186548</v>
          </cell>
          <cell r="P96">
            <v>52</v>
          </cell>
        </row>
        <row r="97">
          <cell r="B97" t="str">
            <v>800073-S01</v>
          </cell>
          <cell r="C97" t="str">
            <v xml:space="preserve">HP DL380 Gen9 E5-2620v3 US Svr/S-Buy    </v>
          </cell>
          <cell r="D97">
            <v>1</v>
          </cell>
          <cell r="E97" t="str">
            <v>0, up to 8 SFF</v>
          </cell>
          <cell r="F97" t="str">
            <v>16GB (1x16) RDIMM</v>
          </cell>
          <cell r="G97" t="str">
            <v>None included</v>
          </cell>
          <cell r="H97" t="str">
            <v>1x500W</v>
          </cell>
          <cell r="I97" t="str">
            <v>P440ar/2G</v>
          </cell>
          <cell r="K97">
            <v>2299</v>
          </cell>
          <cell r="M97">
            <v>2299</v>
          </cell>
          <cell r="N97">
            <v>1664</v>
          </cell>
          <cell r="O97">
            <v>0.42</v>
          </cell>
          <cell r="P97">
            <v>55</v>
          </cell>
        </row>
        <row r="98">
          <cell r="B98" t="str">
            <v>779559-S01</v>
          </cell>
          <cell r="C98" t="str">
            <v xml:space="preserve">HP DL380 Gen9 E5-2620v3 1P 12LFF Svr/SB </v>
          </cell>
          <cell r="D98">
            <v>1</v>
          </cell>
          <cell r="E98" t="str">
            <v>0, up to 12 LFF</v>
          </cell>
          <cell r="F98" t="str">
            <v>16GB (1x16) RDIMM</v>
          </cell>
          <cell r="G98" t="str">
            <v>Not available</v>
          </cell>
          <cell r="H98" t="str">
            <v>2x800W</v>
          </cell>
          <cell r="I98" t="str">
            <v>P840ar/4G</v>
          </cell>
          <cell r="K98">
            <v>2699</v>
          </cell>
          <cell r="M98">
            <v>2699</v>
          </cell>
          <cell r="N98">
            <v>2073</v>
          </cell>
          <cell r="O98">
            <v>0.42962806424344885</v>
          </cell>
          <cell r="P98">
            <v>64</v>
          </cell>
        </row>
        <row r="99">
          <cell r="B99" t="str">
            <v>777338-S01</v>
          </cell>
          <cell r="C99" t="str">
            <v xml:space="preserve">HP DL380 Gen9 E5-2640v3 US Svr/S-Buy    </v>
          </cell>
          <cell r="D99">
            <v>2</v>
          </cell>
          <cell r="E99" t="str">
            <v>0, up to 8 SFF</v>
          </cell>
          <cell r="F99" t="str">
            <v>16GB (2x8) RDIMM</v>
          </cell>
          <cell r="G99" t="str">
            <v>None included</v>
          </cell>
          <cell r="H99" t="str">
            <v>2x500W</v>
          </cell>
          <cell r="I99" t="str">
            <v>P440ar/2G</v>
          </cell>
          <cell r="K99">
            <v>3949</v>
          </cell>
          <cell r="M99">
            <v>3949</v>
          </cell>
          <cell r="N99">
            <v>2470</v>
          </cell>
          <cell r="O99">
            <v>0.38479513942981775</v>
          </cell>
          <cell r="P99">
            <v>94</v>
          </cell>
        </row>
        <row r="100">
          <cell r="B100" t="str">
            <v>777339-S01</v>
          </cell>
          <cell r="C100" t="str">
            <v>HP DL380 Gen9 E5-2640v3 24S US Svr/S-Buy</v>
          </cell>
          <cell r="D100">
            <v>1</v>
          </cell>
          <cell r="E100" t="str">
            <v>0, up to 24 SFF</v>
          </cell>
          <cell r="F100" t="str">
            <v>32GB (2x16) RDIMM</v>
          </cell>
          <cell r="G100" t="str">
            <v>Not available</v>
          </cell>
          <cell r="H100" t="str">
            <v>2x800W</v>
          </cell>
          <cell r="I100" t="str">
            <v>P440ar/2G</v>
          </cell>
          <cell r="K100">
            <v>3389</v>
          </cell>
          <cell r="M100">
            <v>3389</v>
          </cell>
          <cell r="N100">
            <v>2341</v>
          </cell>
          <cell r="O100">
            <v>0.41</v>
          </cell>
          <cell r="P100">
            <v>81</v>
          </cell>
        </row>
        <row r="101">
          <cell r="B101" t="str">
            <v>800075-S01</v>
          </cell>
          <cell r="C101" t="str">
            <v>HP DL380 Gen9 E5-2643v3 SFF Svr/S-Buy</v>
          </cell>
          <cell r="D101">
            <v>1</v>
          </cell>
          <cell r="E101" t="str">
            <v>0, up to 8 SFF</v>
          </cell>
          <cell r="F101" t="str">
            <v>32GB (2x16) RDIMM</v>
          </cell>
          <cell r="G101" t="str">
            <v>None included</v>
          </cell>
          <cell r="H101" t="str">
            <v>2x500W</v>
          </cell>
          <cell r="I101" t="str">
            <v>P440ar/2G</v>
          </cell>
          <cell r="K101">
            <v>3899</v>
          </cell>
          <cell r="M101">
            <v>3899</v>
          </cell>
          <cell r="N101">
            <v>2352</v>
          </cell>
          <cell r="O101">
            <v>0.38</v>
          </cell>
          <cell r="P101">
            <v>93</v>
          </cell>
        </row>
        <row r="102">
          <cell r="B102" t="str">
            <v>800076-S01</v>
          </cell>
          <cell r="C102" t="str">
            <v>HP DL380 Gen9 E5-2667v3 SFF Svr/S-Buy</v>
          </cell>
          <cell r="D102">
            <v>1</v>
          </cell>
          <cell r="E102" t="str">
            <v>0, up to 8 SFF</v>
          </cell>
          <cell r="F102" t="str">
            <v>32GB (2x16) RDIMM</v>
          </cell>
          <cell r="G102" t="str">
            <v>None included</v>
          </cell>
          <cell r="H102" t="str">
            <v>2x500W</v>
          </cell>
          <cell r="I102" t="str">
            <v>P440ar/2G</v>
          </cell>
          <cell r="K102">
            <v>4399</v>
          </cell>
          <cell r="M102">
            <v>4399</v>
          </cell>
          <cell r="N102">
            <v>2492</v>
          </cell>
          <cell r="O102">
            <v>0.36</v>
          </cell>
          <cell r="P102">
            <v>105</v>
          </cell>
        </row>
        <row r="103">
          <cell r="B103" t="str">
            <v>792468-S01</v>
          </cell>
          <cell r="C103" t="str">
            <v>HP DL380 Gen9 E5-2650v3 SFF Svr/S-Buy</v>
          </cell>
          <cell r="D103">
            <v>2</v>
          </cell>
          <cell r="E103" t="str">
            <v>2x300GB (boot); 4x600GB</v>
          </cell>
          <cell r="F103" t="str">
            <v>32GB (4x8) RDIMM</v>
          </cell>
          <cell r="G103" t="str">
            <v>Not available</v>
          </cell>
          <cell r="H103" t="str">
            <v>2x800W</v>
          </cell>
          <cell r="I103" t="str">
            <v>P440ar/2G</v>
          </cell>
          <cell r="J103" t="str">
            <v>JRIT</v>
          </cell>
          <cell r="K103">
            <v>6529</v>
          </cell>
          <cell r="M103">
            <v>6529</v>
          </cell>
          <cell r="N103">
            <v>4448</v>
          </cell>
          <cell r="O103">
            <v>0.41</v>
          </cell>
          <cell r="P103">
            <v>156</v>
          </cell>
          <cell r="Q103">
            <v>100</v>
          </cell>
        </row>
        <row r="104">
          <cell r="B104" t="str">
            <v>784655-S01</v>
          </cell>
          <cell r="C104" t="str">
            <v>HP DL380 Gen9 E5-2670v3 Perf US Svr/SBuy</v>
          </cell>
          <cell r="D104">
            <v>2</v>
          </cell>
          <cell r="E104" t="str">
            <v>0, up to 8 SFF</v>
          </cell>
          <cell r="F104" t="str">
            <v>64GB (4x16) RDIMM</v>
          </cell>
          <cell r="G104" t="str">
            <v>None included</v>
          </cell>
          <cell r="H104" t="str">
            <v>2x800W</v>
          </cell>
          <cell r="I104" t="str">
            <v>P840ar/4G, iLO Advanced</v>
          </cell>
          <cell r="K104">
            <v>6699</v>
          </cell>
          <cell r="M104">
            <v>6699</v>
          </cell>
          <cell r="N104">
            <v>3796</v>
          </cell>
          <cell r="O104">
            <v>0.36</v>
          </cell>
          <cell r="P104">
            <v>160</v>
          </cell>
        </row>
        <row r="105">
          <cell r="B105" t="str">
            <v>800077-S01</v>
          </cell>
          <cell r="C105" t="str">
            <v>HP DL380 Gen9 E5-2690v3 2P Svr/S-Buy</v>
          </cell>
          <cell r="D105">
            <v>2</v>
          </cell>
          <cell r="E105" t="str">
            <v>0, up to 8 SFF</v>
          </cell>
          <cell r="F105" t="str">
            <v>64GB (4x16) RDIMM</v>
          </cell>
          <cell r="G105" t="str">
            <v>None included</v>
          </cell>
          <cell r="H105" t="str">
            <v>2x800W</v>
          </cell>
          <cell r="I105" t="str">
            <v>P440ar/2G</v>
          </cell>
          <cell r="K105">
            <v>7299</v>
          </cell>
          <cell r="M105">
            <v>7299</v>
          </cell>
          <cell r="N105">
            <v>3459</v>
          </cell>
          <cell r="O105">
            <v>0.32</v>
          </cell>
          <cell r="P105">
            <v>174</v>
          </cell>
        </row>
        <row r="106">
          <cell r="B106" t="str">
            <v>800078-S01</v>
          </cell>
          <cell r="C106" t="str">
            <v>HP DL380 Gen9 E5-2697v3 2P Svr/S-Buy</v>
          </cell>
          <cell r="D106">
            <v>2</v>
          </cell>
          <cell r="E106" t="str">
            <v>0, up to 8 SFF</v>
          </cell>
          <cell r="F106" t="str">
            <v>64GB (4x16) RDIMM</v>
          </cell>
          <cell r="G106" t="str">
            <v>None included</v>
          </cell>
          <cell r="H106" t="str">
            <v>2x800W</v>
          </cell>
          <cell r="I106" t="str">
            <v>P440ar/2G</v>
          </cell>
          <cell r="K106">
            <v>8599</v>
          </cell>
          <cell r="M106">
            <v>8599</v>
          </cell>
          <cell r="N106">
            <v>4199</v>
          </cell>
          <cell r="O106">
            <v>0.33</v>
          </cell>
          <cell r="P106">
            <v>205</v>
          </cell>
        </row>
        <row r="107">
          <cell r="B107" t="str">
            <v>DL385p Gen8- AMD Processor Servers</v>
          </cell>
        </row>
        <row r="108">
          <cell r="B108" t="str">
            <v>710724-S01</v>
          </cell>
          <cell r="C108" t="str">
            <v xml:space="preserve">HP DL385p Gen8 6348 25-SFF US Svr/S-Buy </v>
          </cell>
          <cell r="D108">
            <v>1</v>
          </cell>
          <cell r="E108" t="str">
            <v>0, up to 25 SFF</v>
          </cell>
          <cell r="F108" t="str">
            <v>8GB (1x8) RDIMM</v>
          </cell>
          <cell r="G108" t="str">
            <v>None included</v>
          </cell>
          <cell r="H108" t="str">
            <v>2x750W</v>
          </cell>
          <cell r="I108" t="str">
            <v>P420i/1GB FBWC</v>
          </cell>
          <cell r="K108">
            <v>2869</v>
          </cell>
          <cell r="M108">
            <v>2869</v>
          </cell>
          <cell r="N108">
            <v>1381</v>
          </cell>
          <cell r="O108">
            <v>0.31609058402860546</v>
          </cell>
          <cell r="P108">
            <v>68</v>
          </cell>
          <cell r="Q108">
            <v>50</v>
          </cell>
        </row>
        <row r="109">
          <cell r="B109" t="str">
            <v>710725-S01</v>
          </cell>
          <cell r="C109" t="str">
            <v xml:space="preserve">HP DL385p Gen8 6376 8-SFF US Svr/S-Buy </v>
          </cell>
          <cell r="D109">
            <v>2</v>
          </cell>
          <cell r="E109" t="str">
            <v>0, up to 8 SFF</v>
          </cell>
          <cell r="F109" t="str">
            <v>16GB (2x8) RDIMM</v>
          </cell>
          <cell r="G109" t="str">
            <v>DVD-RW</v>
          </cell>
          <cell r="H109" t="str">
            <v>2x750W</v>
          </cell>
          <cell r="I109" t="str">
            <v>P420i/1GB FBWC</v>
          </cell>
          <cell r="K109">
            <v>3899</v>
          </cell>
          <cell r="M109">
            <v>3899</v>
          </cell>
          <cell r="N109">
            <v>1708</v>
          </cell>
          <cell r="O109">
            <v>0.3</v>
          </cell>
          <cell r="P109">
            <v>93</v>
          </cell>
          <cell r="Q109">
            <v>50</v>
          </cell>
        </row>
        <row r="110">
          <cell r="B110" t="str">
            <v>DL560 Gen8 - Intel Processor Servers</v>
          </cell>
        </row>
        <row r="111">
          <cell r="B111" t="str">
            <v>697608-S01</v>
          </cell>
          <cell r="C111" t="str">
            <v xml:space="preserve">HP DL560 Gen8 E5-4617 US Svr/S-Buy      </v>
          </cell>
          <cell r="D111">
            <v>2</v>
          </cell>
          <cell r="E111" t="str">
            <v>0, up to 5 SFF</v>
          </cell>
          <cell r="F111" t="str">
            <v>64GB(8x8)RDIMM</v>
          </cell>
          <cell r="G111" t="str">
            <v>None included</v>
          </cell>
          <cell r="H111" t="str">
            <v>2x1200</v>
          </cell>
          <cell r="I111" t="str">
            <v xml:space="preserve">P420i/ZM                                   </v>
          </cell>
          <cell r="K111">
            <v>7789</v>
          </cell>
          <cell r="M111">
            <v>7789</v>
          </cell>
          <cell r="N111">
            <v>3690</v>
          </cell>
          <cell r="O111">
            <v>0.32145657287220142</v>
          </cell>
          <cell r="P111">
            <v>186</v>
          </cell>
          <cell r="Q111">
            <v>75</v>
          </cell>
        </row>
        <row r="112">
          <cell r="B112" t="str">
            <v>697607-S01</v>
          </cell>
          <cell r="C112" t="str">
            <v xml:space="preserve">HP DL560 Gen8 E5-4650 US Svr/S-Buy      </v>
          </cell>
          <cell r="D112">
            <v>2</v>
          </cell>
          <cell r="E112" t="str">
            <v>0, up to 5 SFF</v>
          </cell>
          <cell r="F112" t="str">
            <v>64GB(8x8)RDIMM</v>
          </cell>
          <cell r="G112" t="str">
            <v>None included</v>
          </cell>
          <cell r="H112" t="str">
            <v>2x1200</v>
          </cell>
          <cell r="I112" t="str">
            <v xml:space="preserve">P420i/ZM                                      </v>
          </cell>
          <cell r="K112">
            <v>11399</v>
          </cell>
          <cell r="M112">
            <v>11399</v>
          </cell>
          <cell r="N112">
            <v>4680</v>
          </cell>
          <cell r="O112">
            <v>0.29106287704459233</v>
          </cell>
          <cell r="P112">
            <v>272</v>
          </cell>
          <cell r="Q112">
            <v>100</v>
          </cell>
        </row>
        <row r="113">
          <cell r="B113" t="str">
            <v>734614-S01</v>
          </cell>
          <cell r="C113" t="str">
            <v xml:space="preserve">HP DL560 Gen8 E5-4627v2 US Svr/S-Buy </v>
          </cell>
          <cell r="D113">
            <v>2</v>
          </cell>
          <cell r="E113" t="str">
            <v>0, up to 5 SFF</v>
          </cell>
          <cell r="F113" t="str">
            <v>64GB(8x8)RDIMM</v>
          </cell>
          <cell r="G113" t="str">
            <v>None included</v>
          </cell>
          <cell r="H113" t="str">
            <v>2x1200</v>
          </cell>
          <cell r="I113" t="str">
            <v xml:space="preserve">P420i/ZM                                      </v>
          </cell>
          <cell r="K113">
            <v>9499</v>
          </cell>
          <cell r="M113">
            <v>9499</v>
          </cell>
          <cell r="N113">
            <v>3999</v>
          </cell>
          <cell r="O113">
            <v>0.29626611349829607</v>
          </cell>
          <cell r="P113">
            <v>227</v>
          </cell>
          <cell r="Q113">
            <v>100</v>
          </cell>
        </row>
        <row r="114">
          <cell r="B114" t="str">
            <v>734613-S01</v>
          </cell>
          <cell r="C114" t="str">
            <v xml:space="preserve">HP DL560 Gen8 E5-4657v2 US Svr/S-Buy </v>
          </cell>
          <cell r="D114">
            <v>2</v>
          </cell>
          <cell r="E114" t="str">
            <v>0, up to 5 SFF</v>
          </cell>
          <cell r="F114" t="str">
            <v>64GB(8x8)RDIMM</v>
          </cell>
          <cell r="G114" t="str">
            <v>None included</v>
          </cell>
          <cell r="H114" t="str">
            <v>2x1200</v>
          </cell>
          <cell r="I114" t="str">
            <v xml:space="preserve">P420i/ZM                                      </v>
          </cell>
          <cell r="K114">
            <v>14899</v>
          </cell>
          <cell r="M114">
            <v>14899</v>
          </cell>
          <cell r="N114">
            <v>4097</v>
          </cell>
          <cell r="O114">
            <v>0.21567698462834281</v>
          </cell>
          <cell r="P114">
            <v>355</v>
          </cell>
          <cell r="Q114">
            <v>150</v>
          </cell>
        </row>
        <row r="115">
          <cell r="B115" t="str">
            <v>DL580 Gen8 - Intel Processor Servers</v>
          </cell>
        </row>
        <row r="116">
          <cell r="B116" t="str">
            <v>746081-S01</v>
          </cell>
          <cell r="C116" t="str">
            <v>HP DL580 Gen8 E7-4830v2 Svr/S-Buy</v>
          </cell>
          <cell r="D116">
            <v>2</v>
          </cell>
          <cell r="E116" t="str">
            <v>0, up to 5 SFF</v>
          </cell>
          <cell r="F116" t="str">
            <v>64GB (8x8)RDIMM</v>
          </cell>
          <cell r="G116" t="str">
            <v>None included</v>
          </cell>
          <cell r="H116" t="str">
            <v>2x1200</v>
          </cell>
          <cell r="I116" t="str">
            <v>P830i/2GB FBWC</v>
          </cell>
          <cell r="J116" t="str">
            <v>JRIT</v>
          </cell>
          <cell r="K116">
            <v>9999</v>
          </cell>
          <cell r="M116">
            <v>9999</v>
          </cell>
          <cell r="N116">
            <v>4016</v>
          </cell>
          <cell r="O116">
            <v>0.24998420221169038</v>
          </cell>
          <cell r="P116">
            <v>238</v>
          </cell>
          <cell r="Q116">
            <v>100</v>
          </cell>
        </row>
        <row r="117">
          <cell r="B117" t="str">
            <v>746080-S01</v>
          </cell>
          <cell r="C117" t="str">
            <v>HP DL580 Gen8 E7-4870v2 Svr/S-Buy</v>
          </cell>
          <cell r="D117">
            <v>2</v>
          </cell>
          <cell r="E117" t="str">
            <v>0, up to 5 SFF</v>
          </cell>
          <cell r="F117" t="str">
            <v>64GB (8x8)RDIMM</v>
          </cell>
          <cell r="G117" t="str">
            <v>None included</v>
          </cell>
          <cell r="H117" t="str">
            <v>2x1200</v>
          </cell>
          <cell r="I117" t="str">
            <v>P830i/2GB FBWC</v>
          </cell>
          <cell r="K117">
            <v>16699</v>
          </cell>
          <cell r="M117">
            <v>16699</v>
          </cell>
          <cell r="N117">
            <v>5626</v>
          </cell>
          <cell r="O117">
            <v>0.24998877161464181</v>
          </cell>
          <cell r="P117">
            <v>398</v>
          </cell>
          <cell r="Q117">
            <v>150</v>
          </cell>
        </row>
        <row r="118">
          <cell r="B118" t="str">
            <v>728551-S01</v>
          </cell>
          <cell r="C118" t="str">
            <v>HP DL580 Gen8 E7-4890v2 Svr/S-Buy</v>
          </cell>
          <cell r="D118">
            <v>2</v>
          </cell>
          <cell r="E118" t="str">
            <v>0, up to 5 SFF</v>
          </cell>
          <cell r="F118" t="str">
            <v>64GB (8x8)RDIMM</v>
          </cell>
          <cell r="G118" t="str">
            <v>None included</v>
          </cell>
          <cell r="H118" t="str">
            <v>2x1200</v>
          </cell>
          <cell r="I118" t="str">
            <v>P830i/2GB FBWC</v>
          </cell>
          <cell r="J118" t="str">
            <v>JRIT</v>
          </cell>
          <cell r="K118">
            <v>20205</v>
          </cell>
          <cell r="M118">
            <v>20205</v>
          </cell>
          <cell r="N118">
            <v>7480</v>
          </cell>
          <cell r="O118">
            <v>0.27</v>
          </cell>
          <cell r="P118">
            <v>482</v>
          </cell>
          <cell r="Q118">
            <v>500</v>
          </cell>
        </row>
        <row r="119">
          <cell r="B119" t="str">
            <v>DL585 G7  - AMD Processor Servers</v>
          </cell>
        </row>
        <row r="120">
          <cell r="B120" t="str">
            <v>704163-S01</v>
          </cell>
          <cell r="C120" t="str">
            <v xml:space="preserve">HP DL585 G7 6320 4P 64GB Svr/S-Buy </v>
          </cell>
          <cell r="D120">
            <v>4</v>
          </cell>
          <cell r="E120" t="str">
            <v>0, up to 8 SFF</v>
          </cell>
          <cell r="F120" t="str">
            <v>64GB(8x8)RDIMM</v>
          </cell>
          <cell r="G120" t="str">
            <v>N/A</v>
          </cell>
          <cell r="H120" t="str">
            <v>4x1200W</v>
          </cell>
          <cell r="I120" t="str">
            <v>P410i/512MB FBWC</v>
          </cell>
          <cell r="K120">
            <v>6349</v>
          </cell>
          <cell r="M120">
            <v>6349</v>
          </cell>
          <cell r="N120">
            <v>2581</v>
          </cell>
          <cell r="O120">
            <v>0.28999999999999998</v>
          </cell>
          <cell r="P120">
            <v>151</v>
          </cell>
          <cell r="Q120">
            <v>200</v>
          </cell>
        </row>
        <row r="121">
          <cell r="B121" t="str">
            <v>HP ProLiant Tower Servers</v>
          </cell>
        </row>
        <row r="122">
          <cell r="B122" t="str">
            <v>MicroServer</v>
          </cell>
        </row>
        <row r="123">
          <cell r="B123" t="str">
            <v>712317-001</v>
          </cell>
          <cell r="C123" t="str">
            <v xml:space="preserve">HP Micro Gen8 G1610T Entry NHP US Svr   </v>
          </cell>
          <cell r="D123">
            <v>1</v>
          </cell>
          <cell r="E123" t="str">
            <v>None Included, up to 4 LFF</v>
          </cell>
          <cell r="F123" t="str">
            <v>2GB (1x2) UDIMM</v>
          </cell>
          <cell r="G123" t="str">
            <v>None included</v>
          </cell>
          <cell r="H123" t="str">
            <v>150W NHP</v>
          </cell>
          <cell r="I123" t="str">
            <v>B120i controller</v>
          </cell>
          <cell r="K123">
            <v>449</v>
          </cell>
          <cell r="M123">
            <v>449</v>
          </cell>
          <cell r="N123" t="str">
            <v>-</v>
          </cell>
          <cell r="P123">
            <v>11</v>
          </cell>
        </row>
        <row r="124">
          <cell r="B124" t="str">
            <v>712318-001</v>
          </cell>
          <cell r="C124" t="str">
            <v xml:space="preserve">HP Micro Gen8 G2020T Base NHP US Svr    </v>
          </cell>
          <cell r="D124">
            <v>1</v>
          </cell>
          <cell r="E124" t="str">
            <v>None Included, up to 4 LFF</v>
          </cell>
          <cell r="F124" t="str">
            <v>2GB (1x2) UDIMM</v>
          </cell>
          <cell r="G124" t="str">
            <v>None included</v>
          </cell>
          <cell r="H124" t="str">
            <v>150W NHP</v>
          </cell>
          <cell r="I124" t="str">
            <v>B120i controller</v>
          </cell>
          <cell r="K124">
            <v>529</v>
          </cell>
          <cell r="M124">
            <v>529</v>
          </cell>
          <cell r="N124" t="str">
            <v>-</v>
          </cell>
          <cell r="P124">
            <v>13</v>
          </cell>
        </row>
        <row r="125">
          <cell r="B125" t="str">
            <v>742326-S01</v>
          </cell>
          <cell r="C125" t="str">
            <v>HP MicroSvrGen8 G2020T WS12 US Svr/S-Buy</v>
          </cell>
          <cell r="D125">
            <v>1</v>
          </cell>
          <cell r="E125" t="str">
            <v>1x1TB LFF SATA</v>
          </cell>
          <cell r="F125" t="str">
            <v>4GB (1x4) UDIMM</v>
          </cell>
          <cell r="G125" t="str">
            <v>DVD-RW</v>
          </cell>
          <cell r="H125" t="str">
            <v>150W NHP</v>
          </cell>
          <cell r="I125" t="str">
            <v>B120i controller, Windows Server 2012</v>
          </cell>
          <cell r="K125">
            <v>979</v>
          </cell>
          <cell r="M125">
            <v>979</v>
          </cell>
          <cell r="N125" t="str">
            <v>-</v>
          </cell>
          <cell r="P125">
            <v>23</v>
          </cell>
        </row>
        <row r="126">
          <cell r="B126" t="str">
            <v>775590-S01</v>
          </cell>
          <cell r="C126" t="str">
            <v xml:space="preserve">HP MicroSvrGen8 E3-1220Lv2 US Svr/S-Buy </v>
          </cell>
          <cell r="D126">
            <v>1</v>
          </cell>
          <cell r="E126" t="str">
            <v>None Included, up to 4 LFF</v>
          </cell>
          <cell r="F126" t="str">
            <v>8GB (1x8) RDIMM</v>
          </cell>
          <cell r="G126" t="str">
            <v>None included</v>
          </cell>
          <cell r="H126" t="str">
            <v>150W NHP</v>
          </cell>
          <cell r="I126" t="str">
            <v>B120i controller</v>
          </cell>
          <cell r="K126">
            <v>699</v>
          </cell>
          <cell r="M126">
            <v>699</v>
          </cell>
          <cell r="N126" t="str">
            <v>-</v>
          </cell>
          <cell r="P126">
            <v>17</v>
          </cell>
        </row>
        <row r="127">
          <cell r="B127" t="str">
            <v>783958-S01</v>
          </cell>
          <cell r="C127" t="str">
            <v>HP MicroSvrGen8 E3-1220Lv2 US Svr/S-Buy</v>
          </cell>
          <cell r="D127">
            <v>1</v>
          </cell>
          <cell r="E127" t="str">
            <v>2x1TB Entry-Level LFF SATA</v>
          </cell>
          <cell r="F127" t="str">
            <v>4GB (1x4) UDIMM</v>
          </cell>
          <cell r="G127" t="str">
            <v>None included</v>
          </cell>
          <cell r="H127" t="str">
            <v>150W NHP</v>
          </cell>
          <cell r="I127" t="str">
            <v>B120i controller</v>
          </cell>
          <cell r="J127" t="str">
            <v>JRIT</v>
          </cell>
          <cell r="K127">
            <v>799</v>
          </cell>
          <cell r="M127">
            <v>799</v>
          </cell>
          <cell r="N127" t="str">
            <v>-</v>
          </cell>
          <cell r="P127">
            <v>19</v>
          </cell>
          <cell r="Q127">
            <v>10</v>
          </cell>
        </row>
        <row r="128">
          <cell r="B128" t="str">
            <v>783959-S01</v>
          </cell>
          <cell r="C128" t="str">
            <v>HP MicroSvrGen8 E3-1220Lv2 US Svr/S-Buy</v>
          </cell>
          <cell r="D128">
            <v>1</v>
          </cell>
          <cell r="E128" t="str">
            <v>4x1TB Entry-Level LFF SATA</v>
          </cell>
          <cell r="F128" t="str">
            <v>8GB (1x8) RDIMM</v>
          </cell>
          <cell r="G128" t="str">
            <v>None included</v>
          </cell>
          <cell r="H128" t="str">
            <v>150W NHP</v>
          </cell>
          <cell r="I128" t="str">
            <v>B120i controller</v>
          </cell>
          <cell r="J128" t="str">
            <v>JRIT</v>
          </cell>
          <cell r="K128">
            <v>929</v>
          </cell>
          <cell r="M128">
            <v>929</v>
          </cell>
          <cell r="N128" t="str">
            <v>-</v>
          </cell>
          <cell r="P128">
            <v>22</v>
          </cell>
          <cell r="Q128">
            <v>10</v>
          </cell>
        </row>
        <row r="129">
          <cell r="B129" t="str">
            <v>ML10 - Intel Processor Servers</v>
          </cell>
        </row>
        <row r="130">
          <cell r="B130" t="str">
            <v>737649-S01</v>
          </cell>
          <cell r="C130" t="str">
            <v xml:space="preserve">HP ML10 E3-1220v2 2GB US Svr/ S-Buy     </v>
          </cell>
          <cell r="D130">
            <v>1</v>
          </cell>
          <cell r="E130" t="str">
            <v>None Included, up to 2 NHP LFF</v>
          </cell>
          <cell r="F130" t="str">
            <v>2GB (1x2) UDIMM</v>
          </cell>
          <cell r="G130" t="str">
            <v>None included</v>
          </cell>
          <cell r="H130" t="str">
            <v>1x300W</v>
          </cell>
          <cell r="I130" t="str">
            <v>B110i controller</v>
          </cell>
          <cell r="K130">
            <v>499</v>
          </cell>
          <cell r="M130">
            <v>499</v>
          </cell>
          <cell r="N130" t="str">
            <v>-</v>
          </cell>
          <cell r="P130">
            <v>12</v>
          </cell>
        </row>
        <row r="131">
          <cell r="B131" t="str">
            <v>783957-S01</v>
          </cell>
          <cell r="C131" t="str">
            <v xml:space="preserve">HP ML10 E3-1220v2 4GB US Svr/ S-Buy     </v>
          </cell>
          <cell r="D131">
            <v>1</v>
          </cell>
          <cell r="E131" t="str">
            <v>2x1TB Entry-Level LFF SATA</v>
          </cell>
          <cell r="F131" t="str">
            <v>4GB (1x4) UDIMM</v>
          </cell>
          <cell r="G131" t="str">
            <v>None included</v>
          </cell>
          <cell r="H131" t="str">
            <v>1x300W</v>
          </cell>
          <cell r="I131" t="str">
            <v>B110i controller</v>
          </cell>
          <cell r="J131" t="str">
            <v>JRIT</v>
          </cell>
          <cell r="K131">
            <v>729</v>
          </cell>
          <cell r="M131">
            <v>729</v>
          </cell>
          <cell r="N131" t="str">
            <v>-</v>
          </cell>
          <cell r="P131">
            <v>17</v>
          </cell>
          <cell r="Q131">
            <v>10</v>
          </cell>
        </row>
        <row r="132">
          <cell r="B132" t="str">
            <v>ML310e Gen8 v2- Intel Processor Servers</v>
          </cell>
        </row>
        <row r="133">
          <cell r="B133" t="str">
            <v>724977-S01</v>
          </cell>
          <cell r="C133" t="str">
            <v xml:space="preserve">HP ML310eGen8v2 E3-1220v3 NHP US /S-Buy </v>
          </cell>
          <cell r="D133">
            <v>1</v>
          </cell>
          <cell r="E133" t="str">
            <v>None Included, up to 4 LFF</v>
          </cell>
          <cell r="F133" t="str">
            <v>4GB(1x4) UDIMM</v>
          </cell>
          <cell r="G133" t="str">
            <v>DVD-RW</v>
          </cell>
          <cell r="H133" t="str">
            <v xml:space="preserve">1x350W </v>
          </cell>
          <cell r="I133" t="str">
            <v>keyboard/mouse</v>
          </cell>
          <cell r="K133">
            <v>619</v>
          </cell>
          <cell r="M133">
            <v>619</v>
          </cell>
          <cell r="N133">
            <v>243</v>
          </cell>
          <cell r="O133">
            <v>0.28000000000000003</v>
          </cell>
          <cell r="P133">
            <v>15</v>
          </cell>
        </row>
        <row r="134">
          <cell r="B134" t="str">
            <v>724978-S01</v>
          </cell>
          <cell r="C134" t="str">
            <v xml:space="preserve">HP ML310eGen8v2 E3-1220v3 US /S-Buy </v>
          </cell>
          <cell r="D134">
            <v>1</v>
          </cell>
          <cell r="E134" t="str">
            <v>1x500GB  6G SATA</v>
          </cell>
          <cell r="F134" t="str">
            <v>4GB(1x4) UDIMM</v>
          </cell>
          <cell r="G134" t="str">
            <v>DVD-RW</v>
          </cell>
          <cell r="H134" t="str">
            <v xml:space="preserve">1x350W </v>
          </cell>
          <cell r="I134" t="str">
            <v>keyboard/mouse</v>
          </cell>
          <cell r="K134">
            <v>799</v>
          </cell>
          <cell r="M134">
            <v>799</v>
          </cell>
          <cell r="N134">
            <v>327</v>
          </cell>
          <cell r="O134">
            <v>0.28999999999999998</v>
          </cell>
          <cell r="P134">
            <v>19</v>
          </cell>
        </row>
        <row r="135">
          <cell r="B135" t="str">
            <v>783312-S01</v>
          </cell>
          <cell r="C135" t="str">
            <v xml:space="preserve">HP ML310eGen8v2 E3-1220v3 NHP US /S-Buy </v>
          </cell>
          <cell r="D135">
            <v>1</v>
          </cell>
          <cell r="E135" t="str">
            <v>2x1TB Entry-Level LFF SATA</v>
          </cell>
          <cell r="F135" t="str">
            <v>8GB (1x8) UDIMM</v>
          </cell>
          <cell r="G135" t="str">
            <v>None included</v>
          </cell>
          <cell r="H135" t="str">
            <v xml:space="preserve">1x350W </v>
          </cell>
          <cell r="I135" t="str">
            <v>iLO Essentials 3-year TSU, k/m</v>
          </cell>
          <cell r="J135" t="str">
            <v>JRIT</v>
          </cell>
          <cell r="K135">
            <v>899</v>
          </cell>
          <cell r="M135">
            <v>899</v>
          </cell>
          <cell r="N135" t="str">
            <v>-</v>
          </cell>
          <cell r="P135">
            <v>21</v>
          </cell>
          <cell r="Q135">
            <v>15</v>
          </cell>
        </row>
        <row r="136">
          <cell r="B136" t="str">
            <v>736661-S01</v>
          </cell>
          <cell r="C136" t="str">
            <v xml:space="preserve">HP ML310e Gen8v2 E3-1230v3 LFF US Svr/S-Buy </v>
          </cell>
          <cell r="D136">
            <v>1</v>
          </cell>
          <cell r="E136" t="str">
            <v>None Included, up to 4 LFF</v>
          </cell>
          <cell r="F136" t="str">
            <v>8GB (2x4) UDIMM</v>
          </cell>
          <cell r="G136" t="str">
            <v>DVD-RW</v>
          </cell>
          <cell r="H136" t="str">
            <v xml:space="preserve">1x350W </v>
          </cell>
          <cell r="I136" t="str">
            <v>keyboard/mouse</v>
          </cell>
          <cell r="K136">
            <v>769</v>
          </cell>
          <cell r="M136">
            <v>769</v>
          </cell>
          <cell r="N136">
            <v>294</v>
          </cell>
          <cell r="O136">
            <v>0.27657572906867356</v>
          </cell>
          <cell r="P136">
            <v>18</v>
          </cell>
        </row>
        <row r="137">
          <cell r="B137" t="str">
            <v>777882-S01</v>
          </cell>
          <cell r="C137" t="str">
            <v xml:space="preserve">HP ML310e Gen8v2 E3-1230v3 LFF US Svr/S-Buy </v>
          </cell>
          <cell r="D137">
            <v>1</v>
          </cell>
          <cell r="E137" t="str">
            <v>2x1TB LFF SATA</v>
          </cell>
          <cell r="F137" t="str">
            <v>8GB (1x8) UDIMM</v>
          </cell>
          <cell r="G137" t="str">
            <v>None included</v>
          </cell>
          <cell r="H137" t="str">
            <v xml:space="preserve">1x350W </v>
          </cell>
          <cell r="I137" t="str">
            <v>iLO Essentials 3-year TSU, k/m</v>
          </cell>
          <cell r="J137" t="str">
            <v>JRIT</v>
          </cell>
          <cell r="K137">
            <v>1275</v>
          </cell>
          <cell r="M137">
            <v>1275</v>
          </cell>
          <cell r="N137">
            <v>419</v>
          </cell>
          <cell r="O137">
            <v>0.25</v>
          </cell>
          <cell r="P137">
            <v>30</v>
          </cell>
          <cell r="Q137">
            <v>15</v>
          </cell>
        </row>
        <row r="138">
          <cell r="B138" t="str">
            <v>736662-S01</v>
          </cell>
          <cell r="C138" t="str">
            <v xml:space="preserve">HP ML310e Gen8v2 E3-1240v3 SFF US Svr/S-Buy </v>
          </cell>
          <cell r="D138">
            <v>1</v>
          </cell>
          <cell r="E138" t="str">
            <v>None Included, up to 8 SFF</v>
          </cell>
          <cell r="F138" t="str">
            <v>8GB (2x4) UDIMM</v>
          </cell>
          <cell r="G138" t="str">
            <v>DVD-RW</v>
          </cell>
          <cell r="H138" t="str">
            <v>1x460W</v>
          </cell>
          <cell r="I138" t="str">
            <v>keyboard/mouse, P420/1GB FBWC</v>
          </cell>
          <cell r="K138">
            <v>1499</v>
          </cell>
          <cell r="M138">
            <v>1499</v>
          </cell>
          <cell r="N138">
            <v>902</v>
          </cell>
          <cell r="O138">
            <v>0.37567680133277803</v>
          </cell>
          <cell r="P138">
            <v>36</v>
          </cell>
        </row>
        <row r="139">
          <cell r="B139" t="str">
            <v>ML350e Gen8  - Intel v2 Processor Servers</v>
          </cell>
        </row>
        <row r="140">
          <cell r="B140" t="str">
            <v>749355-S01</v>
          </cell>
          <cell r="C140" t="str">
            <v>HP ML350eGen8v2 E5-2403v2 LFF Svr/S-Buy</v>
          </cell>
          <cell r="D140">
            <v>1</v>
          </cell>
          <cell r="E140" t="str">
            <v>0, up to 4 LFF</v>
          </cell>
          <cell r="F140" t="str">
            <v>8GB (2x4) UDIMM</v>
          </cell>
          <cell r="G140" t="str">
            <v>DVD-RW</v>
          </cell>
          <cell r="H140" t="str">
            <v>1x460W</v>
          </cell>
          <cell r="I140" t="str">
            <v xml:space="preserve">B120i/ZM, k/m                        </v>
          </cell>
          <cell r="K140">
            <v>1179</v>
          </cell>
          <cell r="M140">
            <v>1179</v>
          </cell>
          <cell r="N140">
            <v>190</v>
          </cell>
          <cell r="O140">
            <v>0.13878743608473337</v>
          </cell>
          <cell r="P140">
            <v>28</v>
          </cell>
        </row>
        <row r="141">
          <cell r="B141" t="str">
            <v>749356-S01</v>
          </cell>
          <cell r="C141" t="str">
            <v xml:space="preserve">HP ML350eGen8v2 E5-2420v2 LFF Svr/S-Buy </v>
          </cell>
          <cell r="D141">
            <v>1</v>
          </cell>
          <cell r="E141" t="str">
            <v>0, up to 4 LFF</v>
          </cell>
          <cell r="F141" t="str">
            <v>8GB (2x4) UDIMM</v>
          </cell>
          <cell r="G141" t="str">
            <v>DVD-RW</v>
          </cell>
          <cell r="H141" t="str">
            <v>1x460W</v>
          </cell>
          <cell r="I141" t="str">
            <v xml:space="preserve">B120i/512MB FBWC, k/m                 </v>
          </cell>
          <cell r="K141">
            <v>1539</v>
          </cell>
          <cell r="M141">
            <v>1539</v>
          </cell>
          <cell r="N141">
            <v>390</v>
          </cell>
          <cell r="O141">
            <v>0.20217729393468117</v>
          </cell>
          <cell r="P141">
            <v>37</v>
          </cell>
        </row>
        <row r="142">
          <cell r="B142" t="str">
            <v>749357-S01</v>
          </cell>
          <cell r="C142" t="str">
            <v xml:space="preserve">HP ML350eGen8v2 E5-2440v2 SFF Svr/S-Buy </v>
          </cell>
          <cell r="D142">
            <v>2</v>
          </cell>
          <cell r="E142" t="str">
            <v>0, up to 8 SFF</v>
          </cell>
          <cell r="F142" t="str">
            <v>16GB (2x8) RDIMM</v>
          </cell>
          <cell r="G142" t="str">
            <v>DVD-RW</v>
          </cell>
          <cell r="H142" t="str">
            <v>1x750W</v>
          </cell>
          <cell r="I142" t="str">
            <v>P430/2GB FBWC, k/m</v>
          </cell>
          <cell r="K142">
            <v>3549</v>
          </cell>
          <cell r="M142">
            <v>3549</v>
          </cell>
          <cell r="N142">
            <v>1340</v>
          </cell>
          <cell r="O142">
            <v>0.27408467989363877</v>
          </cell>
          <cell r="P142">
            <v>85</v>
          </cell>
        </row>
        <row r="143">
          <cell r="B143" t="str">
            <v>ML350p Gen8  - Intel Processor Servers</v>
          </cell>
        </row>
        <row r="144">
          <cell r="B144" t="str">
            <v>686713-S01</v>
          </cell>
          <cell r="C144" t="str">
            <v>HP ProLiant ML350p Gen8 E5-2620 LFF Svr/S-Buy</v>
          </cell>
          <cell r="D144">
            <v>1</v>
          </cell>
          <cell r="E144" t="str">
            <v>0, up to 6 LFF</v>
          </cell>
          <cell r="F144" t="str">
            <v>8GB (2x4) RDIMM</v>
          </cell>
          <cell r="G144" t="str">
            <v>DVD-RW</v>
          </cell>
          <cell r="H144" t="str">
            <v>1x460W</v>
          </cell>
          <cell r="I144" t="str">
            <v xml:space="preserve">P420i/512MB FBWC, k/m           </v>
          </cell>
          <cell r="K144">
            <v>1999</v>
          </cell>
          <cell r="M144">
            <v>1999</v>
          </cell>
          <cell r="N144">
            <v>529</v>
          </cell>
          <cell r="O144">
            <v>0.21</v>
          </cell>
          <cell r="P144">
            <v>48</v>
          </cell>
        </row>
        <row r="145">
          <cell r="B145" t="str">
            <v>686714-S01</v>
          </cell>
          <cell r="C145" t="str">
            <v>HP ProLiant ML350p Gen8 E5-2620 SFF Svr/S-Buy</v>
          </cell>
          <cell r="D145">
            <v>1</v>
          </cell>
          <cell r="E145" t="str">
            <v>0, up to 8 SFF</v>
          </cell>
          <cell r="F145" t="str">
            <v>8GB (2x4) RDIMM</v>
          </cell>
          <cell r="G145" t="str">
            <v>DVD-RW</v>
          </cell>
          <cell r="H145" t="str">
            <v>1x460W</v>
          </cell>
          <cell r="I145" t="str">
            <v xml:space="preserve">P420i/512MB FBWC, k/m                 </v>
          </cell>
          <cell r="K145">
            <v>2019</v>
          </cell>
          <cell r="M145">
            <v>2019</v>
          </cell>
          <cell r="N145">
            <v>519</v>
          </cell>
          <cell r="O145">
            <v>0.2</v>
          </cell>
          <cell r="P145">
            <v>48</v>
          </cell>
        </row>
        <row r="146">
          <cell r="B146" t="str">
            <v>ML350p Gen8  - Intel v2 Processor Servers</v>
          </cell>
        </row>
        <row r="147">
          <cell r="B147" t="str">
            <v>736983-S01</v>
          </cell>
          <cell r="C147" t="str">
            <v>HP ProLiant ML350p Gen8 E5-2609v2 LFF Svr/S-Buy</v>
          </cell>
          <cell r="D147">
            <v>1</v>
          </cell>
          <cell r="E147" t="str">
            <v>0, up to 6 LFF</v>
          </cell>
          <cell r="F147" t="str">
            <v>4GB (1x4) RDIMM</v>
          </cell>
          <cell r="G147" t="str">
            <v>DVD-ROM</v>
          </cell>
          <cell r="H147" t="str">
            <v>1x460W</v>
          </cell>
          <cell r="I147" t="str">
            <v>P420i/ZM, k/m</v>
          </cell>
          <cell r="K147">
            <v>1549</v>
          </cell>
          <cell r="M147">
            <v>1549</v>
          </cell>
          <cell r="N147">
            <v>321</v>
          </cell>
          <cell r="O147">
            <v>0.16765180010746911</v>
          </cell>
          <cell r="P147">
            <v>37</v>
          </cell>
        </row>
        <row r="148">
          <cell r="B148" t="str">
            <v>777883-S01</v>
          </cell>
          <cell r="C148" t="str">
            <v>HP ML350pT08 E5-2609v2 SFF US Svr/S-Buy</v>
          </cell>
          <cell r="D148">
            <v>1</v>
          </cell>
          <cell r="E148" t="str">
            <v>2x300GB/10K; up to 8 SFF</v>
          </cell>
          <cell r="F148" t="str">
            <v>8GB (1x8) RDIMM</v>
          </cell>
          <cell r="G148" t="str">
            <v>None included</v>
          </cell>
          <cell r="H148" t="str">
            <v>1x460W</v>
          </cell>
          <cell r="I148" t="str">
            <v>P420i/ZM, k/m, iLO Adv 3yr</v>
          </cell>
          <cell r="J148" t="str">
            <v>JRIT</v>
          </cell>
          <cell r="K148">
            <v>2369</v>
          </cell>
          <cell r="M148">
            <v>2369</v>
          </cell>
          <cell r="N148">
            <v>617</v>
          </cell>
          <cell r="O148">
            <v>0.20663094440723376</v>
          </cell>
          <cell r="P148">
            <v>57</v>
          </cell>
          <cell r="Q148">
            <v>15</v>
          </cell>
        </row>
        <row r="149">
          <cell r="B149" t="str">
            <v>736984-S01</v>
          </cell>
          <cell r="C149" t="str">
            <v>HP ProLiant ML350p Gen8 E5-2620v2 SFF Svr/S-Buy</v>
          </cell>
          <cell r="D149">
            <v>1</v>
          </cell>
          <cell r="E149" t="str">
            <v>0, up to 8 SFF</v>
          </cell>
          <cell r="F149" t="str">
            <v>8GB (1x8) RDIMM</v>
          </cell>
          <cell r="G149" t="str">
            <v>DVD-ROM</v>
          </cell>
          <cell r="H149" t="str">
            <v>1x460W</v>
          </cell>
          <cell r="I149" t="str">
            <v xml:space="preserve">P420i/512MB FBWC, k/m                 </v>
          </cell>
          <cell r="K149">
            <v>1969</v>
          </cell>
          <cell r="M149">
            <v>1969</v>
          </cell>
          <cell r="N149">
            <v>501</v>
          </cell>
          <cell r="O149">
            <v>0.20283400809716598</v>
          </cell>
          <cell r="P149">
            <v>47</v>
          </cell>
        </row>
        <row r="150">
          <cell r="B150" t="str">
            <v>748305-S01</v>
          </cell>
          <cell r="C150" t="str">
            <v xml:space="preserve">HP ML350pGen8 E5-2630v2 LFF US Svr/S-Buy </v>
          </cell>
          <cell r="D150">
            <v>1</v>
          </cell>
          <cell r="E150" t="str">
            <v>0, up to 6 LFF</v>
          </cell>
          <cell r="F150" t="str">
            <v>32GB (2x16) RDIMM</v>
          </cell>
          <cell r="G150" t="str">
            <v>DVD-RW</v>
          </cell>
          <cell r="H150" t="str">
            <v>1x460W</v>
          </cell>
          <cell r="I150" t="str">
            <v xml:space="preserve">P420i/512MB FBWC, k/m                 </v>
          </cell>
          <cell r="K150">
            <v>2539</v>
          </cell>
          <cell r="M150">
            <v>2539</v>
          </cell>
          <cell r="N150">
            <v>661</v>
          </cell>
          <cell r="O150">
            <v>0.20656250000000001</v>
          </cell>
          <cell r="P150">
            <v>61</v>
          </cell>
        </row>
        <row r="151">
          <cell r="B151" t="str">
            <v>736985-S01</v>
          </cell>
          <cell r="C151" t="str">
            <v>HP ProLiant ML350p Gen8 E5-2640v2 SFF Svr/S-Buy</v>
          </cell>
          <cell r="D151">
            <v>1</v>
          </cell>
          <cell r="E151" t="str">
            <v>0, up to 8 SFF</v>
          </cell>
          <cell r="F151" t="str">
            <v>16GB (2x8) RDIMM</v>
          </cell>
          <cell r="G151" t="str">
            <v>DVD-ROM</v>
          </cell>
          <cell r="H151" t="str">
            <v>2x460W</v>
          </cell>
          <cell r="I151" t="str">
            <v xml:space="preserve">P420i/512MB FBWC, k/m                 </v>
          </cell>
          <cell r="K151">
            <v>2749</v>
          </cell>
          <cell r="M151">
            <v>2749</v>
          </cell>
          <cell r="N151">
            <v>730</v>
          </cell>
          <cell r="O151">
            <v>0.20983041103765449</v>
          </cell>
          <cell r="P151">
            <v>66</v>
          </cell>
        </row>
        <row r="152">
          <cell r="B152" t="str">
            <v>748306-S01</v>
          </cell>
          <cell r="C152" t="str">
            <v xml:space="preserve">HP ML350pGen8 E5-2670v2 2P SFF US Svr/S-Buy </v>
          </cell>
          <cell r="D152">
            <v>2</v>
          </cell>
          <cell r="E152" t="str">
            <v>0, up to 8 SFF</v>
          </cell>
          <cell r="F152" t="str">
            <v>32GB (2x16) RDIMM</v>
          </cell>
          <cell r="G152" t="str">
            <v>DVD-ROM</v>
          </cell>
          <cell r="H152" t="str">
            <v>2x460W</v>
          </cell>
          <cell r="I152" t="str">
            <v xml:space="preserve">P420i/1GB FBWC, k/m                 </v>
          </cell>
          <cell r="K152">
            <v>5549</v>
          </cell>
          <cell r="M152">
            <v>5549</v>
          </cell>
          <cell r="N152">
            <v>1439</v>
          </cell>
          <cell r="O152">
            <v>0.20592444190040068</v>
          </cell>
          <cell r="P152">
            <v>132</v>
          </cell>
        </row>
        <row r="153">
          <cell r="B153" t="str">
            <v>ML350 Gen9 - Intel v3 Processor Servers</v>
          </cell>
        </row>
        <row r="154">
          <cell r="B154" t="str">
            <v>776976-S01</v>
          </cell>
          <cell r="C154" t="str">
            <v xml:space="preserve">HP ML350T09 E5-2609v3 LFF US Svr/S-Buy  </v>
          </cell>
          <cell r="D154">
            <v>1</v>
          </cell>
          <cell r="E154" t="str">
            <v>0, up to 8 LFF</v>
          </cell>
          <cell r="F154" t="str">
            <v>8GB (1x8) RDIMM</v>
          </cell>
          <cell r="G154" t="str">
            <v>DVD-ROM</v>
          </cell>
          <cell r="H154" t="str">
            <v>1x500W</v>
          </cell>
          <cell r="I154" t="str">
            <v>P440ar/2G</v>
          </cell>
          <cell r="K154">
            <v>1899</v>
          </cell>
          <cell r="M154">
            <v>1899</v>
          </cell>
          <cell r="N154">
            <v>1040</v>
          </cell>
          <cell r="O154">
            <v>0.35386185777475332</v>
          </cell>
          <cell r="P154">
            <v>45</v>
          </cell>
        </row>
        <row r="155">
          <cell r="B155" t="str">
            <v>776977-S01</v>
          </cell>
          <cell r="C155" t="str">
            <v xml:space="preserve">HP ML350T09 E5-2620v3 SFF US Svr/S-Buy  </v>
          </cell>
          <cell r="D155">
            <v>1</v>
          </cell>
          <cell r="E155" t="str">
            <v>0, up to 8 SFF</v>
          </cell>
          <cell r="F155" t="str">
            <v>8GB (1x8) RDIMM</v>
          </cell>
          <cell r="G155" t="str">
            <v>DVD-ROM</v>
          </cell>
          <cell r="H155" t="str">
            <v>1x500W</v>
          </cell>
          <cell r="I155" t="str">
            <v>P440ar/2G</v>
          </cell>
          <cell r="K155">
            <v>2109</v>
          </cell>
          <cell r="M155">
            <v>2109</v>
          </cell>
          <cell r="N155">
            <v>1114</v>
          </cell>
          <cell r="O155">
            <v>0.34564070741545144</v>
          </cell>
          <cell r="P155">
            <v>50</v>
          </cell>
        </row>
        <row r="156">
          <cell r="B156" t="str">
            <v>792467-S01</v>
          </cell>
          <cell r="C156" t="str">
            <v xml:space="preserve">HP ML350T09 E5-2609v3 SFF US Svr/S-Buy  </v>
          </cell>
          <cell r="D156">
            <v>1</v>
          </cell>
          <cell r="E156" t="str">
            <v>2x300GB/10K; up to 8 SFF</v>
          </cell>
          <cell r="F156" t="str">
            <v>8GB (1x8) RDIMM</v>
          </cell>
          <cell r="G156" t="str">
            <v>None included</v>
          </cell>
          <cell r="H156" t="str">
            <v>1x500W</v>
          </cell>
          <cell r="I156" t="str">
            <v>H240ar HBA</v>
          </cell>
          <cell r="J156" t="str">
            <v>JRIT</v>
          </cell>
          <cell r="K156">
            <v>2369</v>
          </cell>
          <cell r="M156">
            <v>2369</v>
          </cell>
          <cell r="N156">
            <v>1351</v>
          </cell>
          <cell r="O156">
            <v>0.36</v>
          </cell>
          <cell r="P156">
            <v>57</v>
          </cell>
          <cell r="Q156">
            <v>50</v>
          </cell>
        </row>
        <row r="157">
          <cell r="B157" t="str">
            <v>776978-S01</v>
          </cell>
          <cell r="C157" t="str">
            <v xml:space="preserve">HP ML350T09 E5-2640v3 SFF US Svr/S-Buy  </v>
          </cell>
          <cell r="D157">
            <v>1</v>
          </cell>
          <cell r="E157" t="str">
            <v>0, up to 8 SFF</v>
          </cell>
          <cell r="F157" t="str">
            <v>16GB (1x16) RDIMM</v>
          </cell>
          <cell r="G157" t="str">
            <v>DVD-ROM</v>
          </cell>
          <cell r="H157" t="str">
            <v>2x800W</v>
          </cell>
          <cell r="I157" t="str">
            <v>P440ar/2G</v>
          </cell>
          <cell r="K157">
            <v>2899</v>
          </cell>
          <cell r="M157">
            <v>2899</v>
          </cell>
          <cell r="N157">
            <v>1503</v>
          </cell>
          <cell r="O157">
            <v>0.33539660706098118</v>
          </cell>
          <cell r="P157">
            <v>69</v>
          </cell>
        </row>
        <row r="158">
          <cell r="B158" t="str">
            <v>ML150 Gen9 - Intel v3 Processor Servers</v>
          </cell>
        </row>
        <row r="159">
          <cell r="B159" t="str">
            <v>780853-S01</v>
          </cell>
          <cell r="C159" t="str">
            <v>HP ML150 Gen9 E5-2620 v3 LFF US Svr/S-Buy</v>
          </cell>
          <cell r="D159">
            <v>2</v>
          </cell>
          <cell r="E159" t="str">
            <v>0, up to 8 SFF</v>
          </cell>
          <cell r="F159" t="str">
            <v>16GB (2x8) RDIMM</v>
          </cell>
          <cell r="G159" t="str">
            <v>None included</v>
          </cell>
          <cell r="H159" t="str">
            <v>1x900W</v>
          </cell>
          <cell r="I159" t="str">
            <v>H240 Smart HBA</v>
          </cell>
          <cell r="K159">
            <v>2299</v>
          </cell>
          <cell r="M159">
            <v>2299</v>
          </cell>
          <cell r="N159">
            <v>1464</v>
          </cell>
          <cell r="O159">
            <v>0.39</v>
          </cell>
          <cell r="P159">
            <v>55</v>
          </cell>
        </row>
        <row r="160">
          <cell r="B160" t="str">
            <v>793008-S01</v>
          </cell>
          <cell r="C160" t="str">
            <v>HP ML150 Gen9 E5-2609 v3 LFF US Svr/S-Buy</v>
          </cell>
          <cell r="D160">
            <v>1</v>
          </cell>
          <cell r="E160" t="str">
            <v>0,  up to 4 LFF</v>
          </cell>
          <cell r="F160" t="str">
            <v>8GB (1x8) RDIMM</v>
          </cell>
          <cell r="G160" t="str">
            <v>None included</v>
          </cell>
          <cell r="H160" t="str">
            <v>1x550W</v>
          </cell>
          <cell r="I160" t="str">
            <v>B140i</v>
          </cell>
          <cell r="K160">
            <v>1299</v>
          </cell>
          <cell r="M160">
            <v>1299</v>
          </cell>
          <cell r="N160">
            <v>460</v>
          </cell>
          <cell r="O160">
            <v>0.26</v>
          </cell>
          <cell r="P160">
            <v>31</v>
          </cell>
        </row>
        <row r="161">
          <cell r="B161" t="str">
            <v>HP ProLiant BladeSystems</v>
          </cell>
        </row>
        <row r="162">
          <cell r="B162" t="str">
            <v>BL460c Gen8- Intel Processor Servers</v>
          </cell>
        </row>
        <row r="163">
          <cell r="B163" t="str">
            <v>670658-S01</v>
          </cell>
          <cell r="C163" t="str">
            <v>HP ProLiant BL460c Gen8 E5-2620 2P Svr/S-Buy</v>
          </cell>
          <cell r="D163">
            <v>2</v>
          </cell>
          <cell r="E163" t="str">
            <v>0, up to 2 SFF</v>
          </cell>
          <cell r="F163" t="str">
            <v>32GB (4x8)RDIMM</v>
          </cell>
          <cell r="G163" t="str">
            <v>None included</v>
          </cell>
          <cell r="H163" t="str">
            <v>None</v>
          </cell>
          <cell r="I163" t="str">
            <v xml:space="preserve">P220i/512MB FBWC                           </v>
          </cell>
          <cell r="K163">
            <v>2949</v>
          </cell>
          <cell r="M163">
            <v>2949</v>
          </cell>
          <cell r="N163">
            <v>2104</v>
          </cell>
          <cell r="O163">
            <v>0.42</v>
          </cell>
          <cell r="P163">
            <v>70</v>
          </cell>
        </row>
        <row r="164">
          <cell r="B164" t="str">
            <v>670657-S01</v>
          </cell>
          <cell r="C164" t="str">
            <v>HP ProLiant BL460c Gen8 E5-2640 2P Svr/S-Buy</v>
          </cell>
          <cell r="D164">
            <v>2</v>
          </cell>
          <cell r="E164" t="str">
            <v>0, up to 2 SFF</v>
          </cell>
          <cell r="F164" t="str">
            <v>48GB (6x8)RDIMM</v>
          </cell>
          <cell r="G164" t="str">
            <v>None included</v>
          </cell>
          <cell r="H164" t="str">
            <v>None</v>
          </cell>
          <cell r="I164" t="str">
            <v xml:space="preserve">P220i/512MB FBWC                   </v>
          </cell>
          <cell r="K164">
            <v>4089</v>
          </cell>
          <cell r="M164">
            <v>4089</v>
          </cell>
          <cell r="N164">
            <v>2804</v>
          </cell>
          <cell r="O164">
            <v>0.41</v>
          </cell>
          <cell r="P164">
            <v>98</v>
          </cell>
        </row>
        <row r="165">
          <cell r="B165" t="str">
            <v>670656-S01</v>
          </cell>
          <cell r="C165" t="str">
            <v>HP ProLiant BL460c Gen8 E5-2650 2P Svr/S-Buy</v>
          </cell>
          <cell r="D165">
            <v>2</v>
          </cell>
          <cell r="E165" t="str">
            <v>0, up to 2 SFF</v>
          </cell>
          <cell r="F165" t="str">
            <v>64GB(8x8)RDIMM</v>
          </cell>
          <cell r="G165" t="str">
            <v>None included</v>
          </cell>
          <cell r="H165" t="str">
            <v>None</v>
          </cell>
          <cell r="I165" t="str">
            <v xml:space="preserve">P220i/512MB FBWC                          </v>
          </cell>
          <cell r="K165">
            <v>4939</v>
          </cell>
          <cell r="M165">
            <v>4939</v>
          </cell>
          <cell r="N165">
            <v>2314</v>
          </cell>
          <cell r="O165">
            <v>0.31904039707707155</v>
          </cell>
          <cell r="P165">
            <v>118</v>
          </cell>
        </row>
        <row r="166">
          <cell r="B166" t="str">
            <v>742688-S01</v>
          </cell>
          <cell r="C166" t="str">
            <v>HP ProLiant BL460c Gen8 E5-2670 2P Svr/S-Buy</v>
          </cell>
          <cell r="D166">
            <v>2</v>
          </cell>
          <cell r="E166" t="str">
            <v>0, up to 2 SFF</v>
          </cell>
          <cell r="F166" t="str">
            <v>128GB(16x8)RDIMM</v>
          </cell>
          <cell r="G166" t="str">
            <v>None included</v>
          </cell>
          <cell r="H166" t="str">
            <v>None</v>
          </cell>
          <cell r="I166" t="str">
            <v xml:space="preserve">P220i/512MB FBWC                          </v>
          </cell>
          <cell r="K166">
            <v>6549</v>
          </cell>
          <cell r="M166">
            <v>6549</v>
          </cell>
          <cell r="N166">
            <v>3184</v>
          </cell>
          <cell r="O166">
            <v>0.32713449090722285</v>
          </cell>
          <cell r="P166">
            <v>156</v>
          </cell>
        </row>
        <row r="167">
          <cell r="B167" t="str">
            <v>BL460c Gen8- Intel v2 Processor Servers</v>
          </cell>
        </row>
        <row r="168">
          <cell r="B168" t="str">
            <v>741448-S01</v>
          </cell>
          <cell r="C168" t="str">
            <v>HP BL460c Gen8 E5-2620v2 2P 32GB Svr/S-Buy</v>
          </cell>
          <cell r="D168">
            <v>2</v>
          </cell>
          <cell r="E168" t="str">
            <v>0, up to 2 SFF</v>
          </cell>
          <cell r="F168" t="str">
            <v>32GB (4x8)RDIMM</v>
          </cell>
          <cell r="G168" t="str">
            <v>None included</v>
          </cell>
          <cell r="H168" t="str">
            <v>None</v>
          </cell>
          <cell r="I168" t="str">
            <v xml:space="preserve">P220i/512MB FBWC                           </v>
          </cell>
          <cell r="K168">
            <v>2949</v>
          </cell>
          <cell r="M168">
            <v>2949</v>
          </cell>
          <cell r="N168">
            <v>1749</v>
          </cell>
          <cell r="O168">
            <v>0.3722860791826309</v>
          </cell>
          <cell r="P168">
            <v>70</v>
          </cell>
          <cell r="Q168">
            <v>25</v>
          </cell>
        </row>
        <row r="169">
          <cell r="B169" t="str">
            <v>741447-S01</v>
          </cell>
          <cell r="C169" t="str">
            <v>HP BL460c Gen8 E5-2640v2 2P 48GB Svr/S-Buy</v>
          </cell>
          <cell r="D169">
            <v>2</v>
          </cell>
          <cell r="E169" t="str">
            <v>0, up to 2 SFF</v>
          </cell>
          <cell r="F169" t="str">
            <v>48GB (6x8)RDIMM</v>
          </cell>
          <cell r="G169" t="str">
            <v>None included</v>
          </cell>
          <cell r="H169" t="str">
            <v>None</v>
          </cell>
          <cell r="I169" t="str">
            <v xml:space="preserve">P220i/512MB FBWC                   </v>
          </cell>
          <cell r="K169">
            <v>4089</v>
          </cell>
          <cell r="M169">
            <v>4089</v>
          </cell>
          <cell r="N169">
            <v>2149</v>
          </cell>
          <cell r="O169">
            <v>0.34450144277011863</v>
          </cell>
          <cell r="P169">
            <v>98</v>
          </cell>
        </row>
        <row r="170">
          <cell r="B170" t="str">
            <v>741446-S01</v>
          </cell>
          <cell r="C170" t="str">
            <v>HP BL460c Gen8 E5-2650v2 2P 64GB Svr/S-Buy</v>
          </cell>
          <cell r="D170">
            <v>2</v>
          </cell>
          <cell r="E170" t="str">
            <v>0, up to 2 SFF</v>
          </cell>
          <cell r="F170" t="str">
            <v>64GB(8x8)RDIMM</v>
          </cell>
          <cell r="G170" t="str">
            <v>None included</v>
          </cell>
          <cell r="H170" t="str">
            <v>None</v>
          </cell>
          <cell r="I170" t="str">
            <v xml:space="preserve">P220i/512MB FBWC                          </v>
          </cell>
          <cell r="K170">
            <v>4939</v>
          </cell>
          <cell r="M170">
            <v>4939</v>
          </cell>
          <cell r="N170">
            <v>2519</v>
          </cell>
          <cell r="O170">
            <v>0.33775811209439527</v>
          </cell>
          <cell r="P170">
            <v>118</v>
          </cell>
          <cell r="Q170">
            <v>50</v>
          </cell>
        </row>
        <row r="171">
          <cell r="B171" t="str">
            <v>745915-S01</v>
          </cell>
          <cell r="C171" t="str">
            <v xml:space="preserve">HP BL460cGen8 E5-2670v2 SFF US Svr/S-Buy </v>
          </cell>
          <cell r="D171">
            <v>2</v>
          </cell>
          <cell r="E171" t="str">
            <v>0, up to 2 SFF</v>
          </cell>
          <cell r="F171" t="str">
            <v>64GB(8x8)RDIMM</v>
          </cell>
          <cell r="G171" t="str">
            <v>None included</v>
          </cell>
          <cell r="H171" t="str">
            <v>None</v>
          </cell>
          <cell r="I171" t="str">
            <v xml:space="preserve">P220i/512MB FBWC                          </v>
          </cell>
          <cell r="K171">
            <v>5599</v>
          </cell>
          <cell r="M171">
            <v>5599</v>
          </cell>
          <cell r="N171">
            <v>2779</v>
          </cell>
          <cell r="O171">
            <v>0.33170207686798758</v>
          </cell>
          <cell r="P171">
            <v>134</v>
          </cell>
        </row>
        <row r="172">
          <cell r="B172" t="str">
            <v>764275-S01</v>
          </cell>
          <cell r="C172" t="str">
            <v xml:space="preserve">HP BL460c Gen8 E5-2680v2 1P Svr/S-Buy </v>
          </cell>
          <cell r="D172">
            <v>1</v>
          </cell>
          <cell r="E172" t="str">
            <v>0, up to 2 SFF</v>
          </cell>
          <cell r="F172" t="str">
            <v>32GB (2x16) RDIMM</v>
          </cell>
          <cell r="G172" t="str">
            <v>None included</v>
          </cell>
          <cell r="H172" t="str">
            <v>None</v>
          </cell>
          <cell r="I172" t="str">
            <v xml:space="preserve">P220i/512MB FBWC                          </v>
          </cell>
          <cell r="K172">
            <v>3799</v>
          </cell>
          <cell r="M172">
            <v>3799</v>
          </cell>
          <cell r="N172">
            <v>1930</v>
          </cell>
          <cell r="O172">
            <v>0.33549064194507611</v>
          </cell>
          <cell r="P172">
            <v>91</v>
          </cell>
        </row>
        <row r="173">
          <cell r="B173" t="str">
            <v>745916-S01</v>
          </cell>
          <cell r="C173" t="str">
            <v xml:space="preserve">HP BL460cGen8 E5-2690v2 SFF US Svr/S-Buy </v>
          </cell>
          <cell r="D173">
            <v>2</v>
          </cell>
          <cell r="E173" t="str">
            <v>0, up to 2 SFF</v>
          </cell>
          <cell r="F173" t="str">
            <v>128GB(8x16)RDIMM</v>
          </cell>
          <cell r="G173" t="str">
            <v>None included</v>
          </cell>
          <cell r="H173" t="str">
            <v>None</v>
          </cell>
          <cell r="I173" t="str">
            <v xml:space="preserve">P220i/512MB FBWC                          </v>
          </cell>
          <cell r="K173">
            <v>7499</v>
          </cell>
          <cell r="M173">
            <v>7499</v>
          </cell>
          <cell r="N173">
            <v>3779</v>
          </cell>
          <cell r="O173">
            <v>0.33507714133711652</v>
          </cell>
          <cell r="P173">
            <v>179</v>
          </cell>
        </row>
        <row r="174">
          <cell r="B174" t="str">
            <v>745917-S01</v>
          </cell>
          <cell r="C174" t="str">
            <v xml:space="preserve">HP BL460cGen8 E5-2697v2 SFF US Svr/S-Buy </v>
          </cell>
          <cell r="D174">
            <v>2</v>
          </cell>
          <cell r="E174" t="str">
            <v>0, up to 2 SFF</v>
          </cell>
          <cell r="F174" t="str">
            <v>128GB(8x16)RDIMM</v>
          </cell>
          <cell r="G174" t="str">
            <v>None included</v>
          </cell>
          <cell r="H174" t="str">
            <v>None</v>
          </cell>
          <cell r="I174" t="str">
            <v xml:space="preserve">P220i/512MB FBWC                          </v>
          </cell>
          <cell r="K174">
            <v>8799</v>
          </cell>
          <cell r="M174">
            <v>8799</v>
          </cell>
          <cell r="N174">
            <v>4279</v>
          </cell>
          <cell r="O174">
            <v>0.32719070194219302</v>
          </cell>
          <cell r="P174">
            <v>210</v>
          </cell>
        </row>
        <row r="175">
          <cell r="B175" t="str">
            <v>BL460c Gen9 - Intel v3 Processor Servers</v>
          </cell>
        </row>
        <row r="176">
          <cell r="B176" t="str">
            <v>779806-S01</v>
          </cell>
          <cell r="C176" t="str">
            <v>BL460c Gen9 E5-2620v3 1P 32G Svr/Sbuy</v>
          </cell>
          <cell r="D176">
            <v>1</v>
          </cell>
          <cell r="E176" t="str">
            <v>0, up to 2 SFF</v>
          </cell>
          <cell r="F176" t="str">
            <v>32GB (2x16) RDIMM</v>
          </cell>
          <cell r="G176" t="str">
            <v>None included</v>
          </cell>
          <cell r="H176" t="str">
            <v>None</v>
          </cell>
          <cell r="I176" t="str">
            <v>H244br HBA</v>
          </cell>
          <cell r="K176">
            <v>2359</v>
          </cell>
          <cell r="M176">
            <v>2359</v>
          </cell>
          <cell r="N176">
            <v>1408</v>
          </cell>
          <cell r="O176">
            <v>0.37377223254579239</v>
          </cell>
          <cell r="P176">
            <v>56</v>
          </cell>
        </row>
        <row r="177">
          <cell r="B177" t="str">
            <v>779805-S01</v>
          </cell>
          <cell r="C177" t="str">
            <v>BL460c Gen9 E5-2640v3 2P 64G Svr/Sbuy</v>
          </cell>
          <cell r="D177">
            <v>2</v>
          </cell>
          <cell r="E177" t="str">
            <v>0, up to 2 SFF</v>
          </cell>
          <cell r="F177" t="str">
            <v>64GB (4x16) RDIMM</v>
          </cell>
          <cell r="G177" t="str">
            <v>None included</v>
          </cell>
          <cell r="H177" t="str">
            <v>None</v>
          </cell>
          <cell r="I177" t="str">
            <v>H244br HBA</v>
          </cell>
          <cell r="K177">
            <v>4089</v>
          </cell>
          <cell r="M177">
            <v>4089</v>
          </cell>
          <cell r="N177">
            <v>2435</v>
          </cell>
          <cell r="O177">
            <v>0.37323727774371551</v>
          </cell>
          <cell r="P177">
            <v>98</v>
          </cell>
        </row>
        <row r="178">
          <cell r="B178" t="str">
            <v>779804-S01</v>
          </cell>
          <cell r="C178" t="str">
            <v>BL460c Gen9 E5-2680v3 2P 128G Svr/Sbuy</v>
          </cell>
          <cell r="D178">
            <v>2</v>
          </cell>
          <cell r="E178" t="str">
            <v>0, up to 2 SFF</v>
          </cell>
          <cell r="F178" t="str">
            <v>128GB (4x32)RDIMM</v>
          </cell>
          <cell r="G178" t="str">
            <v>None included</v>
          </cell>
          <cell r="H178" t="str">
            <v>None</v>
          </cell>
          <cell r="I178" t="str">
            <v>P244br; 20Gb 2-port 650FLB FlexLOM</v>
          </cell>
          <cell r="K178">
            <v>7599</v>
          </cell>
          <cell r="M178">
            <v>7599</v>
          </cell>
          <cell r="N178">
            <v>4085</v>
          </cell>
          <cell r="O178">
            <v>0.34962341663813762</v>
          </cell>
          <cell r="P178">
            <v>181</v>
          </cell>
        </row>
        <row r="179">
          <cell r="B179" t="str">
            <v>779803-S01</v>
          </cell>
          <cell r="C179" t="str">
            <v>BL460c Gen9 E5-2690v3 2P 128G Svr/Sbuy</v>
          </cell>
          <cell r="D179">
            <v>2</v>
          </cell>
          <cell r="E179" t="str">
            <v>0, up to 2 SFF</v>
          </cell>
          <cell r="F179" t="str">
            <v>128GB (4x32)RDIMM</v>
          </cell>
          <cell r="G179" t="str">
            <v>None included</v>
          </cell>
          <cell r="H179" t="str">
            <v>None</v>
          </cell>
          <cell r="I179" t="str">
            <v>P244br; 20Gb 2-port 650FLB FlexLOM</v>
          </cell>
          <cell r="K179">
            <v>8199</v>
          </cell>
          <cell r="M179">
            <v>8199</v>
          </cell>
          <cell r="N179">
            <v>4465</v>
          </cell>
          <cell r="O179">
            <v>0.35257422615287431</v>
          </cell>
          <cell r="P179">
            <v>196</v>
          </cell>
        </row>
        <row r="180">
          <cell r="B180" t="str">
            <v>BL465c Gen8 - AMD Processor Servers</v>
          </cell>
        </row>
        <row r="181">
          <cell r="B181" t="str">
            <v>709114-S01</v>
          </cell>
          <cell r="C181" t="str">
            <v xml:space="preserve">HP BL465c Gen8 6320 2P 64G Svr/S-Buy </v>
          </cell>
          <cell r="D181">
            <v>2</v>
          </cell>
          <cell r="E181" t="str">
            <v>0, up to 2 SFF</v>
          </cell>
          <cell r="F181" t="str">
            <v>64GB(8x8)RDIMM</v>
          </cell>
          <cell r="G181" t="str">
            <v>None included</v>
          </cell>
          <cell r="H181" t="str">
            <v>None</v>
          </cell>
          <cell r="I181" t="str">
            <v xml:space="preserve">P220i/512MB FBWC                          </v>
          </cell>
          <cell r="K181">
            <v>3129</v>
          </cell>
          <cell r="M181">
            <v>3129</v>
          </cell>
          <cell r="N181">
            <v>2414</v>
          </cell>
          <cell r="O181">
            <v>0.44</v>
          </cell>
          <cell r="P181">
            <v>75</v>
          </cell>
          <cell r="Q181">
            <v>75</v>
          </cell>
        </row>
        <row r="182">
          <cell r="B182" t="str">
            <v>709113-S01</v>
          </cell>
          <cell r="C182" t="str">
            <v xml:space="preserve">HP BL465c Gen8 6378 2P 64G Svr/S-Buy </v>
          </cell>
          <cell r="D182">
            <v>2</v>
          </cell>
          <cell r="E182" t="str">
            <v>0, up to 2 SFF</v>
          </cell>
          <cell r="F182" t="str">
            <v>64GB(8x8)RDIMM</v>
          </cell>
          <cell r="G182" t="str">
            <v>None included</v>
          </cell>
          <cell r="H182" t="str">
            <v>None</v>
          </cell>
          <cell r="I182" t="str">
            <v>P220i/512MB FBWC</v>
          </cell>
          <cell r="K182">
            <v>4179</v>
          </cell>
          <cell r="M182">
            <v>4179</v>
          </cell>
          <cell r="N182">
            <v>2744</v>
          </cell>
          <cell r="O182">
            <v>0.4</v>
          </cell>
          <cell r="P182">
            <v>100</v>
          </cell>
          <cell r="Q182">
            <v>75</v>
          </cell>
        </row>
        <row r="183">
          <cell r="B183" t="str">
            <v>SL2500 Gen8</v>
          </cell>
        </row>
        <row r="184">
          <cell r="B184" t="str">
            <v>794097-S01</v>
          </cell>
          <cell r="C184" t="str">
            <v xml:space="preserve">HP SL2500 Gen8 E5-2650v2 2P 1U 24SFF/SBuy </v>
          </cell>
          <cell r="D184" t="str">
            <v>HP t2500 Gen8 1U Chassis with (4) SL210t Gen8 E5-2650v2 2P 64GB (8x8GB PC3-14900R) Nodes; Includes iLO Advanced</v>
          </cell>
          <cell r="J184" t="str">
            <v>JRIT</v>
          </cell>
          <cell r="K184">
            <v>25999</v>
          </cell>
          <cell r="M184">
            <v>25999</v>
          </cell>
          <cell r="N184">
            <v>8398</v>
          </cell>
          <cell r="O184">
            <v>0.24</v>
          </cell>
          <cell r="P184">
            <v>620</v>
          </cell>
          <cell r="Q184">
            <v>1000</v>
          </cell>
        </row>
        <row r="185">
          <cell r="B185" t="str">
            <v>c3000 &amp; c7000 enclosures/c3000 JRIT Bundles</v>
          </cell>
        </row>
        <row r="186">
          <cell r="B186" t="str">
            <v>799140-S01</v>
          </cell>
          <cell r="C186" t="str">
            <v xml:space="preserve">HP c3000 2xBL460c E5-2609v2 Encl/S-Buy </v>
          </cell>
          <cell r="D186" t="str">
            <v>HP BLc3000 Platinum Enclosure 4 Platinum Power Supplies, 6 Fans, and 8 IC Trial Licenses; 2xBL460c E5-2609v2 Blades, D2220 Storage Blade</v>
          </cell>
          <cell r="J186" t="str">
            <v>JRIT</v>
          </cell>
          <cell r="K186">
            <v>9995</v>
          </cell>
          <cell r="M186">
            <v>9995</v>
          </cell>
          <cell r="N186">
            <v>8996</v>
          </cell>
          <cell r="O186">
            <v>0.47</v>
          </cell>
          <cell r="P186">
            <v>238</v>
          </cell>
          <cell r="Q186">
            <v>75</v>
          </cell>
        </row>
        <row r="187">
          <cell r="B187" t="str">
            <v>799139-S01</v>
          </cell>
          <cell r="C187" t="str">
            <v xml:space="preserve">HP c3000 2xBL460c E5-2650v2 Encl/S-Buy </v>
          </cell>
          <cell r="D187" t="str">
            <v>HP BLc3000 Platinum Enclosure 4 Platinum Power Supplies, 6 Fans, and 8 IC Trial Licenses; 2xBL460c E5-2650v2 Blades, D2220 Storage Blade</v>
          </cell>
          <cell r="J187" t="str">
            <v>JRIT</v>
          </cell>
          <cell r="K187">
            <v>13995</v>
          </cell>
          <cell r="M187">
            <v>13995</v>
          </cell>
          <cell r="N187">
            <v>12596</v>
          </cell>
          <cell r="O187">
            <v>0.47</v>
          </cell>
          <cell r="P187">
            <v>334</v>
          </cell>
          <cell r="Q187">
            <v>400</v>
          </cell>
        </row>
        <row r="188">
          <cell r="B188" t="str">
            <v>799138-S01</v>
          </cell>
          <cell r="C188" t="str">
            <v xml:space="preserve">HP c3000 2xBL460c E5-2660v2 Encl/S-Buy </v>
          </cell>
          <cell r="D188" t="str">
            <v>HP BLc3000 Platinum Enclosure 4 Platinum Power Supplies, 6 Fans, and 8 IC Trial Licenses; 2xBL460c E5-2660v2 Blades, D2220 Storage Blade</v>
          </cell>
          <cell r="J188" t="str">
            <v>JRIT</v>
          </cell>
          <cell r="K188">
            <v>17995</v>
          </cell>
          <cell r="M188">
            <v>17995</v>
          </cell>
          <cell r="N188">
            <v>16196</v>
          </cell>
          <cell r="O188">
            <v>0.47</v>
          </cell>
          <cell r="P188">
            <v>429</v>
          </cell>
          <cell r="Q188">
            <v>600</v>
          </cell>
        </row>
        <row r="189">
          <cell r="B189" t="str">
            <v>794098-S01</v>
          </cell>
          <cell r="C189" t="str">
            <v xml:space="preserve">HP c3000 3xBL460c E5-2650v2 Encl/S-Buy </v>
          </cell>
          <cell r="D189" t="str">
            <v>HP BLc3000 Platinum Enclosure 4 Platinum Power Supplies, 6 Fans, and 8 IC Trial Licenses; 3xBL460c E5-2650v2 Blades, D2220 Storage Blade</v>
          </cell>
          <cell r="J189" t="str">
            <v>JRIT</v>
          </cell>
          <cell r="K189">
            <v>29999</v>
          </cell>
          <cell r="M189">
            <v>29999</v>
          </cell>
          <cell r="N189">
            <v>26352</v>
          </cell>
          <cell r="O189">
            <v>0.47</v>
          </cell>
          <cell r="P189">
            <v>715</v>
          </cell>
          <cell r="Q189">
            <v>1000</v>
          </cell>
        </row>
        <row r="190">
          <cell r="B190" t="str">
            <v>714683-S21</v>
          </cell>
          <cell r="C190" t="str">
            <v>HP c7000 2xVC-10D 6P10F 16xIC Encl/S-Buy</v>
          </cell>
          <cell r="D190" t="str">
            <v>HP BLc7000 Platinum Enclosure with 2 Onboard Administrators, 2xVirtual Connect Flex10/10D, 6xAC Power Supplies, 10xFans, 16xIC Lic</v>
          </cell>
          <cell r="K190">
            <v>24000</v>
          </cell>
          <cell r="M190">
            <v>24000</v>
          </cell>
          <cell r="N190">
            <v>16048</v>
          </cell>
          <cell r="O190">
            <v>0.40071913703555734</v>
          </cell>
          <cell r="P190">
            <v>572</v>
          </cell>
        </row>
        <row r="191">
          <cell r="B191" t="str">
            <v>714684-S21</v>
          </cell>
          <cell r="C191" t="str">
            <v xml:space="preserve">HP c7000 2xVCFF 6P10F 16xIC Encl/S-Buy  </v>
          </cell>
          <cell r="D191" t="str">
            <v>HP BLc7000 Platinum Enclosure with 2 Onboard Administrators, 2xVirtual Connect Flex Fabric, 6xAC Power Supplies, 10xFans, 16xIC Lic</v>
          </cell>
          <cell r="K191">
            <v>31000</v>
          </cell>
          <cell r="M191">
            <v>31000</v>
          </cell>
          <cell r="N191">
            <v>20896</v>
          </cell>
          <cell r="O191">
            <v>0.40265145675967318</v>
          </cell>
          <cell r="P191">
            <v>739</v>
          </cell>
        </row>
        <row r="192">
          <cell r="B192" t="str">
            <v xml:space="preserve">SEE SECOND TAB for HP Smart Buy Options:  hard drives, memory, processors, Insight Control, OneView, VMware and HP Reseller Option Kit (ROK) for Microsoft Windows Server </v>
          </cell>
        </row>
        <row r="193">
          <cell r="B193" t="str">
            <v>New Smart Buys and new prices are highlighted yellow</v>
          </cell>
        </row>
        <row r="194">
          <cell r="B194" t="str">
            <v>*Financing available through Hewlett-Packard Financial Services Company (HPFS) to qualified commercial customers in the US and subject to credit approval and execution of standard HPFS documentation. Prices shown are based on a lease 48 months in term with a fair market value purchase option at the end of the term. Rates based on an original transaction size between $3,000 and $25,000.  HPFS reserves the right to change or cancel these programs at any time without notice.</v>
          </cell>
        </row>
        <row r="195">
          <cell r="B195" t="str">
            <v xml:space="preserve">HP is not liable for pricing errors. If you place an order for a product that was incorrectly priced, we will cancel your order and credit you for any charges. In the event that we inadvertently ship an order based on a pricing error, we will issue a revised invoice to you for the correct price and contact you to obtain your authorization for the additional charge, or assist you with return of the product. Prices are subject to change and do not include applicable state and local sales tax or shipping to recipient's destination. Reseller prices may vary. Photography may not accurately represent exact configurations priced. Associated values represent HP published list price.  The information contained herein is subject to change without notice. The only warranties for HP products and services are set forth in the express limited warranty statements accompanying such products and services. Nothing herein should be construed as constituting an additional warranty. HP shall not be liable for technical or editorial errors or omissions contained herein. </v>
          </cell>
        </row>
        <row r="198">
          <cell r="C198" t="str">
            <v>NHP = Non Hot Plug</v>
          </cell>
          <cell r="D198" t="str">
            <v xml:space="preserve">k/m = keyboard/mouse included </v>
          </cell>
        </row>
        <row r="199">
          <cell r="C199" t="str">
            <v>HE = High Efficiency</v>
          </cell>
        </row>
        <row r="200">
          <cell r="C200" t="str">
            <v>AS = Auto Switching</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Set>
  </externalBook>
</externalLink>
</file>

<file path=xl/theme/theme1.xml><?xml version="1.0" encoding="utf-8"?>
<a:theme xmlns:a="http://schemas.openxmlformats.org/drawingml/2006/main" name="Themedarkhead">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2000_light_52906_1">
      <a:majorFont>
        <a:latin typeface="Futura Bk"/>
        <a:ea typeface=""/>
        <a:cs typeface=""/>
      </a:majorFont>
      <a:minorFont>
        <a:latin typeface="Futura B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9050" cap="flat" cmpd="sng" algn="ctr">
          <a:noFill/>
          <a:prstDash val="solid"/>
          <a:round/>
          <a:headEnd type="none" w="med" len="med"/>
          <a:tailEnd type="none" w="med" len="med"/>
        </a:ln>
        <a:effectLst/>
      </a:spPr>
      <a:bodyPr vert="horz" wrap="none" lIns="91440" tIns="45720" rIns="91440" bIns="45720" numCol="1" anchor="t" anchorCtr="0" compatLnSpc="1">
        <a:prstTxWarp prst="textNoShape">
          <a:avLst/>
        </a:prstTxWarp>
        <a:spAutoFit/>
      </a:bodyPr>
      <a:lstStyle>
        <a:defPPr marL="0" marR="0" indent="0" algn="l" defTabSz="914400" rtl="0" eaLnBrk="1" fontAlgn="base" latinLnBrk="0" hangingPunct="1">
          <a:lnSpc>
            <a:spcPct val="100000"/>
          </a:lnSpc>
          <a:spcBef>
            <a:spcPct val="50000"/>
          </a:spcBef>
          <a:spcAft>
            <a:spcPct val="0"/>
          </a:spcAft>
          <a:buClrTx/>
          <a:buSzTx/>
          <a:buFontTx/>
          <a:buNone/>
          <a:tabLst/>
          <a:defRPr kumimoji="0" lang="en-US" sz="1600" b="0" i="0" u="none" strike="noStrike" cap="none" normalizeH="0" baseline="0" smtClean="0">
            <a:ln>
              <a:noFill/>
            </a:ln>
            <a:solidFill>
              <a:schemeClr val="tx1"/>
            </a:solidFill>
            <a:effectLst/>
            <a:latin typeface="Futura Bk" pitchFamily="34" charset="0"/>
          </a:defRPr>
        </a:defPPr>
      </a:lstStyle>
    </a:spDef>
    <a:lnDef>
      <a:spPr bwMode="auto">
        <a:xfrm>
          <a:off x="0" y="0"/>
          <a:ext cx="1" cy="1"/>
        </a:xfrm>
        <a:custGeom>
          <a:avLst/>
          <a:gdLst/>
          <a:ahLst/>
          <a:cxnLst/>
          <a:rect l="0" t="0" r="0" b="0"/>
          <a:pathLst/>
        </a:custGeom>
        <a:noFill/>
        <a:ln w="19050" cap="flat" cmpd="sng" algn="ctr">
          <a:noFill/>
          <a:prstDash val="solid"/>
          <a:round/>
          <a:headEnd type="none" w="med" len="med"/>
          <a:tailEnd type="none" w="med" len="med"/>
        </a:ln>
        <a:effectLst/>
      </a:spPr>
      <a:bodyPr vert="horz" wrap="none" lIns="91440" tIns="45720" rIns="91440" bIns="45720" numCol="1" anchor="t" anchorCtr="0" compatLnSpc="1">
        <a:prstTxWarp prst="textNoShape">
          <a:avLst/>
        </a:prstTxWarp>
        <a:spAutoFit/>
      </a:bodyPr>
      <a:lstStyle>
        <a:defPPr marL="0" marR="0" indent="0" algn="l" defTabSz="914400" rtl="0" eaLnBrk="1" fontAlgn="base" latinLnBrk="0" hangingPunct="1">
          <a:lnSpc>
            <a:spcPct val="100000"/>
          </a:lnSpc>
          <a:spcBef>
            <a:spcPct val="50000"/>
          </a:spcBef>
          <a:spcAft>
            <a:spcPct val="0"/>
          </a:spcAft>
          <a:buClrTx/>
          <a:buSzTx/>
          <a:buFontTx/>
          <a:buNone/>
          <a:tabLst/>
          <a:defRPr kumimoji="0" lang="en-US" sz="1600" b="0" i="0" u="none" strike="noStrike" cap="none" normalizeH="0" baseline="0" smtClean="0">
            <a:ln>
              <a:noFill/>
            </a:ln>
            <a:solidFill>
              <a:schemeClr val="tx1"/>
            </a:solidFill>
            <a:effectLst/>
            <a:latin typeface="Futura Bk" pitchFamily="34" charset="0"/>
          </a:defRPr>
        </a:defPPr>
      </a:lstStyle>
    </a:lnDef>
  </a:objectDefaults>
  <a:extraClrSchemeLst>
    <a:extraClrScheme>
      <a:clrScheme name="2000_light_52906_1 1">
        <a:dk1>
          <a:srgbClr val="000000"/>
        </a:dk1>
        <a:lt1>
          <a:srgbClr val="FFFFFF"/>
        </a:lt1>
        <a:dk2>
          <a:srgbClr val="000000"/>
        </a:dk2>
        <a:lt2>
          <a:srgbClr val="CBC9BD"/>
        </a:lt2>
        <a:accent1>
          <a:srgbClr val="0071B4"/>
        </a:accent1>
        <a:accent2>
          <a:srgbClr val="64B900"/>
        </a:accent2>
        <a:accent3>
          <a:srgbClr val="FFFFFF"/>
        </a:accent3>
        <a:accent4>
          <a:srgbClr val="000000"/>
        </a:accent4>
        <a:accent5>
          <a:srgbClr val="AABBD6"/>
        </a:accent5>
        <a:accent6>
          <a:srgbClr val="5AA700"/>
        </a:accent6>
        <a:hlink>
          <a:srgbClr val="EB5F01"/>
        </a:hlink>
        <a:folHlink>
          <a:srgbClr val="CC0066"/>
        </a:folHlink>
      </a:clrScheme>
      <a:clrMap bg1="lt1" tx1="dk1" bg2="lt2" tx2="dk2" accent1="accent1" accent2="accent2" accent3="accent3" accent4="accent4" accent5="accent5" accent6="accent6" hlink="hlink" folHlink="folHlink"/>
    </a:extraClrScheme>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h18004.www1.hp.com/products/quickspecs/productbulletin.html" TargetMode="External"/></Relationships>
</file>

<file path=xl/worksheets/_rels/sheet100.xml.rels><?xml version="1.0" encoding="UTF-8" standalone="yes"?>
<Relationships xmlns="http://schemas.openxmlformats.org/package/2006/relationships"><Relationship Id="rId2" Type="http://schemas.openxmlformats.org/officeDocument/2006/relationships/printerSettings" Target="../printerSettings/printerSettings94.bin"/><Relationship Id="rId1" Type="http://schemas.openxmlformats.org/officeDocument/2006/relationships/hyperlink" Target="http://h18004.www1.hp.com/products/quickspecs/productbulletin.html" TargetMode="External"/></Relationships>
</file>

<file path=xl/worksheets/_rels/sheet101.xml.rels><?xml version="1.0" encoding="UTF-8" standalone="yes"?>
<Relationships xmlns="http://schemas.openxmlformats.org/package/2006/relationships"><Relationship Id="rId2" Type="http://schemas.openxmlformats.org/officeDocument/2006/relationships/printerSettings" Target="../printerSettings/printerSettings95.bin"/><Relationship Id="rId1" Type="http://schemas.openxmlformats.org/officeDocument/2006/relationships/hyperlink" Target="http://h18004.www1.hp.com/products/quickspecs/productbulletin.html" TargetMode="External"/></Relationships>
</file>

<file path=xl/worksheets/_rels/sheet102.xml.rels><?xml version="1.0" encoding="UTF-8" standalone="yes"?>
<Relationships xmlns="http://schemas.openxmlformats.org/package/2006/relationships"><Relationship Id="rId2" Type="http://schemas.openxmlformats.org/officeDocument/2006/relationships/printerSettings" Target="../printerSettings/printerSettings96.bin"/><Relationship Id="rId1" Type="http://schemas.openxmlformats.org/officeDocument/2006/relationships/hyperlink" Target="http://h18004.www1.hp.com/products/quickspecs/productbulletin.html" TargetMode="External"/></Relationships>
</file>

<file path=xl/worksheets/_rels/sheet103.xml.rels><?xml version="1.0" encoding="UTF-8" standalone="yes"?>
<Relationships xmlns="http://schemas.openxmlformats.org/package/2006/relationships"><Relationship Id="rId2" Type="http://schemas.openxmlformats.org/officeDocument/2006/relationships/printerSettings" Target="../printerSettings/printerSettings97.bin"/><Relationship Id="rId1" Type="http://schemas.openxmlformats.org/officeDocument/2006/relationships/hyperlink" Target="http://h18004.www1.hp.com/products/quickspecs/productbulletin.html" TargetMode="External"/></Relationships>
</file>

<file path=xl/worksheets/_rels/sheet104.xml.rels><?xml version="1.0" encoding="UTF-8" standalone="yes"?>
<Relationships xmlns="http://schemas.openxmlformats.org/package/2006/relationships"><Relationship Id="rId2" Type="http://schemas.openxmlformats.org/officeDocument/2006/relationships/printerSettings" Target="../printerSettings/printerSettings98.bin"/><Relationship Id="rId1" Type="http://schemas.openxmlformats.org/officeDocument/2006/relationships/hyperlink" Target="http://h18004.www1.hp.com/products/quickspecs/productbulletin.html" TargetMode="External"/></Relationships>
</file>

<file path=xl/worksheets/_rels/sheet105.xml.rels><?xml version="1.0" encoding="UTF-8" standalone="yes"?>
<Relationships xmlns="http://schemas.openxmlformats.org/package/2006/relationships"><Relationship Id="rId2" Type="http://schemas.openxmlformats.org/officeDocument/2006/relationships/printerSettings" Target="../printerSettings/printerSettings99.bin"/><Relationship Id="rId1" Type="http://schemas.openxmlformats.org/officeDocument/2006/relationships/hyperlink" Target="http://h18004.www1.hp.com/products/quickspecs/productbulletin.html" TargetMode="External"/></Relationships>
</file>

<file path=xl/worksheets/_rels/sheet106.xml.rels><?xml version="1.0" encoding="UTF-8" standalone="yes"?>
<Relationships xmlns="http://schemas.openxmlformats.org/package/2006/relationships"><Relationship Id="rId2" Type="http://schemas.openxmlformats.org/officeDocument/2006/relationships/printerSettings" Target="../printerSettings/printerSettings100.bin"/><Relationship Id="rId1" Type="http://schemas.openxmlformats.org/officeDocument/2006/relationships/hyperlink" Target="http://h18004.www1.hp.com/products/quickspecs/productbulletin.html" TargetMode="External"/></Relationships>
</file>

<file path=xl/worksheets/_rels/sheet107.xml.rels><?xml version="1.0" encoding="UTF-8" standalone="yes"?>
<Relationships xmlns="http://schemas.openxmlformats.org/package/2006/relationships"><Relationship Id="rId2" Type="http://schemas.openxmlformats.org/officeDocument/2006/relationships/printerSettings" Target="../printerSettings/printerSettings101.bin"/><Relationship Id="rId1" Type="http://schemas.openxmlformats.org/officeDocument/2006/relationships/hyperlink" Target="http://h18004.www1.hp.com/products/quickspecs/productbulletin.html" TargetMode="External"/></Relationships>
</file>

<file path=xl/worksheets/_rels/sheet108.xml.rels><?xml version="1.0" encoding="UTF-8" standalone="yes"?>
<Relationships xmlns="http://schemas.openxmlformats.org/package/2006/relationships"><Relationship Id="rId1" Type="http://schemas.openxmlformats.org/officeDocument/2006/relationships/hyperlink" Target="http://h18004.www1.hp.com/products/quickspecs/productbulletin.html" TargetMode="External"/></Relationships>
</file>

<file path=xl/worksheets/_rels/sheet109.xml.rels><?xml version="1.0" encoding="UTF-8" standalone="yes"?>
<Relationships xmlns="http://schemas.openxmlformats.org/package/2006/relationships"><Relationship Id="rId1" Type="http://schemas.openxmlformats.org/officeDocument/2006/relationships/hyperlink" Target="http://h18004.www1.hp.com/products/quickspecs/productbulletin.htm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h18004.www1.hp.com/products/quickspecs/productbulletin.html" TargetMode="External"/></Relationships>
</file>

<file path=xl/worksheets/_rels/sheet110.xml.rels><?xml version="1.0" encoding="UTF-8" standalone="yes"?>
<Relationships xmlns="http://schemas.openxmlformats.org/package/2006/relationships"><Relationship Id="rId1" Type="http://schemas.openxmlformats.org/officeDocument/2006/relationships/hyperlink" Target="http://h18004.www1.hp.com/products/quickspecs/productbulletin.html" TargetMode="External"/></Relationships>
</file>

<file path=xl/worksheets/_rels/sheet111.xml.rels><?xml version="1.0" encoding="UTF-8" standalone="yes"?>
<Relationships xmlns="http://schemas.openxmlformats.org/package/2006/relationships"><Relationship Id="rId2" Type="http://schemas.openxmlformats.org/officeDocument/2006/relationships/printerSettings" Target="../printerSettings/printerSettings102.bin"/><Relationship Id="rId1" Type="http://schemas.openxmlformats.org/officeDocument/2006/relationships/hyperlink" Target="http://h18004.www1.hp.com/products/quickspecs/productbulletin.html" TargetMode="External"/></Relationships>
</file>

<file path=xl/worksheets/_rels/sheet112.xml.rels><?xml version="1.0" encoding="UTF-8" standalone="yes"?>
<Relationships xmlns="http://schemas.openxmlformats.org/package/2006/relationships"><Relationship Id="rId2" Type="http://schemas.openxmlformats.org/officeDocument/2006/relationships/printerSettings" Target="../printerSettings/printerSettings103.bin"/><Relationship Id="rId1" Type="http://schemas.openxmlformats.org/officeDocument/2006/relationships/hyperlink" Target="http://h18004.www1.hp.com/products/quickspecs/productbulletin.html" TargetMode="External"/></Relationships>
</file>

<file path=xl/worksheets/_rels/sheet113.xml.rels><?xml version="1.0" encoding="UTF-8" standalone="yes"?>
<Relationships xmlns="http://schemas.openxmlformats.org/package/2006/relationships"><Relationship Id="rId2" Type="http://schemas.openxmlformats.org/officeDocument/2006/relationships/printerSettings" Target="../printerSettings/printerSettings104.bin"/><Relationship Id="rId1" Type="http://schemas.openxmlformats.org/officeDocument/2006/relationships/hyperlink" Target="http://h18004.www1.hp.com/products/quickspecs/productbulletin.html" TargetMode="External"/></Relationships>
</file>

<file path=xl/worksheets/_rels/sheet114.xml.rels><?xml version="1.0" encoding="UTF-8" standalone="yes"?>
<Relationships xmlns="http://schemas.openxmlformats.org/package/2006/relationships"><Relationship Id="rId2" Type="http://schemas.openxmlformats.org/officeDocument/2006/relationships/printerSettings" Target="../printerSettings/printerSettings105.bin"/><Relationship Id="rId1" Type="http://schemas.openxmlformats.org/officeDocument/2006/relationships/hyperlink" Target="http://h18004.www1.hp.com/products/quickspecs/productbulletin.html" TargetMode="External"/></Relationships>
</file>

<file path=xl/worksheets/_rels/sheet115.xml.rels><?xml version="1.0" encoding="UTF-8" standalone="yes"?>
<Relationships xmlns="http://schemas.openxmlformats.org/package/2006/relationships"><Relationship Id="rId2" Type="http://schemas.openxmlformats.org/officeDocument/2006/relationships/printerSettings" Target="../printerSettings/printerSettings106.bin"/><Relationship Id="rId1" Type="http://schemas.openxmlformats.org/officeDocument/2006/relationships/hyperlink" Target="http://h18004.www1.hp.com/products/quickspecs/productbulletin.html" TargetMode="External"/></Relationships>
</file>

<file path=xl/worksheets/_rels/sheet116.xml.rels><?xml version="1.0" encoding="UTF-8" standalone="yes"?>
<Relationships xmlns="http://schemas.openxmlformats.org/package/2006/relationships"><Relationship Id="rId2" Type="http://schemas.openxmlformats.org/officeDocument/2006/relationships/printerSettings" Target="../printerSettings/printerSettings107.bin"/><Relationship Id="rId1" Type="http://schemas.openxmlformats.org/officeDocument/2006/relationships/hyperlink" Target="http://h18004.www1.hp.com/products/quickspecs/productbulletin.html" TargetMode="External"/></Relationships>
</file>

<file path=xl/worksheets/_rels/sheet117.xml.rels><?xml version="1.0" encoding="UTF-8" standalone="yes"?>
<Relationships xmlns="http://schemas.openxmlformats.org/package/2006/relationships"><Relationship Id="rId2" Type="http://schemas.openxmlformats.org/officeDocument/2006/relationships/printerSettings" Target="../printerSettings/printerSettings108.bin"/><Relationship Id="rId1" Type="http://schemas.openxmlformats.org/officeDocument/2006/relationships/hyperlink" Target="http://h18004.www1.hp.com/products/quickspecs/productbulletin.html" TargetMode="External"/></Relationships>
</file>

<file path=xl/worksheets/_rels/sheet118.xml.rels><?xml version="1.0" encoding="UTF-8" standalone="yes"?>
<Relationships xmlns="http://schemas.openxmlformats.org/package/2006/relationships"><Relationship Id="rId2" Type="http://schemas.openxmlformats.org/officeDocument/2006/relationships/printerSettings" Target="../printerSettings/printerSettings109.bin"/><Relationship Id="rId1" Type="http://schemas.openxmlformats.org/officeDocument/2006/relationships/hyperlink" Target="http://h18004.www1.hp.com/products/quickspecs/productbulletin.html" TargetMode="External"/></Relationships>
</file>

<file path=xl/worksheets/_rels/sheet119.xml.rels><?xml version="1.0" encoding="UTF-8" standalone="yes"?>
<Relationships xmlns="http://schemas.openxmlformats.org/package/2006/relationships"><Relationship Id="rId2" Type="http://schemas.openxmlformats.org/officeDocument/2006/relationships/printerSettings" Target="../printerSettings/printerSettings110.bin"/><Relationship Id="rId1" Type="http://schemas.openxmlformats.org/officeDocument/2006/relationships/hyperlink" Target="http://h18004.www1.hp.com/products/quickspecs/productbulletin.html"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h18004.www1.hp.com/products/quickspecs/productbulletin.html" TargetMode="External"/></Relationships>
</file>

<file path=xl/worksheets/_rels/sheet120.xml.rels><?xml version="1.0" encoding="UTF-8" standalone="yes"?>
<Relationships xmlns="http://schemas.openxmlformats.org/package/2006/relationships"><Relationship Id="rId2" Type="http://schemas.openxmlformats.org/officeDocument/2006/relationships/printerSettings" Target="../printerSettings/printerSettings111.bin"/><Relationship Id="rId1" Type="http://schemas.openxmlformats.org/officeDocument/2006/relationships/hyperlink" Target="http://h18004.www1.hp.com/products/quickspecs/productbulletin.html" TargetMode="External"/></Relationships>
</file>

<file path=xl/worksheets/_rels/sheet121.xml.rels><?xml version="1.0" encoding="UTF-8" standalone="yes"?>
<Relationships xmlns="http://schemas.openxmlformats.org/package/2006/relationships"><Relationship Id="rId2" Type="http://schemas.openxmlformats.org/officeDocument/2006/relationships/printerSettings" Target="../printerSettings/printerSettings112.bin"/><Relationship Id="rId1" Type="http://schemas.openxmlformats.org/officeDocument/2006/relationships/hyperlink" Target="http://h18004.www1.hp.com/products/quickspecs/productbulletin.html" TargetMode="External"/></Relationships>
</file>

<file path=xl/worksheets/_rels/sheet122.xml.rels><?xml version="1.0" encoding="UTF-8" standalone="yes"?>
<Relationships xmlns="http://schemas.openxmlformats.org/package/2006/relationships"><Relationship Id="rId2" Type="http://schemas.openxmlformats.org/officeDocument/2006/relationships/printerSettings" Target="../printerSettings/printerSettings113.bin"/><Relationship Id="rId1" Type="http://schemas.openxmlformats.org/officeDocument/2006/relationships/hyperlink" Target="http://h18004.www1.hp.com/products/quickspecs/productbulletin.html" TargetMode="External"/></Relationships>
</file>

<file path=xl/worksheets/_rels/sheet123.xml.rels><?xml version="1.0" encoding="UTF-8" standalone="yes"?>
<Relationships xmlns="http://schemas.openxmlformats.org/package/2006/relationships"><Relationship Id="rId2" Type="http://schemas.openxmlformats.org/officeDocument/2006/relationships/printerSettings" Target="../printerSettings/printerSettings114.bin"/><Relationship Id="rId1" Type="http://schemas.openxmlformats.org/officeDocument/2006/relationships/hyperlink" Target="http://h18004.www1.hp.com/products/quickspecs/productbulletin.html" TargetMode="External"/></Relationships>
</file>

<file path=xl/worksheets/_rels/sheet124.xml.rels><?xml version="1.0" encoding="UTF-8" standalone="yes"?>
<Relationships xmlns="http://schemas.openxmlformats.org/package/2006/relationships"><Relationship Id="rId2" Type="http://schemas.openxmlformats.org/officeDocument/2006/relationships/printerSettings" Target="../printerSettings/printerSettings115.bin"/><Relationship Id="rId1" Type="http://schemas.openxmlformats.org/officeDocument/2006/relationships/hyperlink" Target="http://h18004.www1.hp.com/products/quickspecs/productbulletin.html" TargetMode="External"/></Relationships>
</file>

<file path=xl/worksheets/_rels/sheet125.xml.rels><?xml version="1.0" encoding="UTF-8" standalone="yes"?>
<Relationships xmlns="http://schemas.openxmlformats.org/package/2006/relationships"><Relationship Id="rId2" Type="http://schemas.openxmlformats.org/officeDocument/2006/relationships/printerSettings" Target="../printerSettings/printerSettings116.bin"/><Relationship Id="rId1" Type="http://schemas.openxmlformats.org/officeDocument/2006/relationships/hyperlink" Target="http://h18004.www1.hp.com/products/quickspecs/productbulletin.html" TargetMode="External"/></Relationships>
</file>

<file path=xl/worksheets/_rels/sheet126.xml.rels><?xml version="1.0" encoding="UTF-8" standalone="yes"?>
<Relationships xmlns="http://schemas.openxmlformats.org/package/2006/relationships"><Relationship Id="rId2" Type="http://schemas.openxmlformats.org/officeDocument/2006/relationships/printerSettings" Target="../printerSettings/printerSettings117.bin"/><Relationship Id="rId1" Type="http://schemas.openxmlformats.org/officeDocument/2006/relationships/hyperlink" Target="http://h18004.www1.hp.com/products/quickspecs/productbulletin.html" TargetMode="External"/></Relationships>
</file>

<file path=xl/worksheets/_rels/sheet127.xml.rels><?xml version="1.0" encoding="UTF-8" standalone="yes"?>
<Relationships xmlns="http://schemas.openxmlformats.org/package/2006/relationships"><Relationship Id="rId2" Type="http://schemas.openxmlformats.org/officeDocument/2006/relationships/printerSettings" Target="../printerSettings/printerSettings118.bin"/><Relationship Id="rId1" Type="http://schemas.openxmlformats.org/officeDocument/2006/relationships/hyperlink" Target="http://h18004.www1.hp.com/products/quickspecs/productbulletin.html" TargetMode="External"/></Relationships>
</file>

<file path=xl/worksheets/_rels/sheet128.xml.rels><?xml version="1.0" encoding="UTF-8" standalone="yes"?>
<Relationships xmlns="http://schemas.openxmlformats.org/package/2006/relationships"><Relationship Id="rId2" Type="http://schemas.openxmlformats.org/officeDocument/2006/relationships/printerSettings" Target="../printerSettings/printerSettings119.bin"/><Relationship Id="rId1" Type="http://schemas.openxmlformats.org/officeDocument/2006/relationships/hyperlink" Target="http://h18004.www1.hp.com/products/quickspecs/productbulletin.html" TargetMode="External"/></Relationships>
</file>

<file path=xl/worksheets/_rels/sheet129.xml.rels><?xml version="1.0" encoding="UTF-8" standalone="yes"?>
<Relationships xmlns="http://schemas.openxmlformats.org/package/2006/relationships"><Relationship Id="rId2" Type="http://schemas.openxmlformats.org/officeDocument/2006/relationships/printerSettings" Target="../printerSettings/printerSettings120.bin"/><Relationship Id="rId1" Type="http://schemas.openxmlformats.org/officeDocument/2006/relationships/hyperlink" Target="http://h18004.www1.hp.com/products/quickspecs/productbulletin.html"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h18004.www1.hp.com/products/quickspecs/productbulletin.html" TargetMode="External"/></Relationships>
</file>

<file path=xl/worksheets/_rels/sheet130.xml.rels><?xml version="1.0" encoding="UTF-8" standalone="yes"?>
<Relationships xmlns="http://schemas.openxmlformats.org/package/2006/relationships"><Relationship Id="rId2" Type="http://schemas.openxmlformats.org/officeDocument/2006/relationships/printerSettings" Target="../printerSettings/printerSettings121.bin"/><Relationship Id="rId1" Type="http://schemas.openxmlformats.org/officeDocument/2006/relationships/hyperlink" Target="http://h18004.www1.hp.com/products/quickspecs/productbulletin.html" TargetMode="External"/></Relationships>
</file>

<file path=xl/worksheets/_rels/sheet131.xml.rels><?xml version="1.0" encoding="UTF-8" standalone="yes"?>
<Relationships xmlns="http://schemas.openxmlformats.org/package/2006/relationships"><Relationship Id="rId2" Type="http://schemas.openxmlformats.org/officeDocument/2006/relationships/printerSettings" Target="../printerSettings/printerSettings122.bin"/><Relationship Id="rId1" Type="http://schemas.openxmlformats.org/officeDocument/2006/relationships/hyperlink" Target="http://h18004.www1.hp.com/products/quickspecs/productbulletin.html" TargetMode="External"/></Relationships>
</file>

<file path=xl/worksheets/_rels/sheet132.xml.rels><?xml version="1.0" encoding="UTF-8" standalone="yes"?>
<Relationships xmlns="http://schemas.openxmlformats.org/package/2006/relationships"><Relationship Id="rId2" Type="http://schemas.openxmlformats.org/officeDocument/2006/relationships/printerSettings" Target="../printerSettings/printerSettings123.bin"/><Relationship Id="rId1" Type="http://schemas.openxmlformats.org/officeDocument/2006/relationships/hyperlink" Target="http://h18004.www1.hp.com/products/quickspecs/productbulletin.html" TargetMode="External"/></Relationships>
</file>

<file path=xl/worksheets/_rels/sheet133.xml.rels><?xml version="1.0" encoding="UTF-8" standalone="yes"?>
<Relationships xmlns="http://schemas.openxmlformats.org/package/2006/relationships"><Relationship Id="rId2" Type="http://schemas.openxmlformats.org/officeDocument/2006/relationships/printerSettings" Target="../printerSettings/printerSettings124.bin"/><Relationship Id="rId1" Type="http://schemas.openxmlformats.org/officeDocument/2006/relationships/hyperlink" Target="http://h18004.www1.hp.com/products/quickspecs/productbulletin.html" TargetMode="External"/></Relationships>
</file>

<file path=xl/worksheets/_rels/sheet134.xml.rels><?xml version="1.0" encoding="UTF-8" standalone="yes"?>
<Relationships xmlns="http://schemas.openxmlformats.org/package/2006/relationships"><Relationship Id="rId2" Type="http://schemas.openxmlformats.org/officeDocument/2006/relationships/printerSettings" Target="../printerSettings/printerSettings125.bin"/><Relationship Id="rId1" Type="http://schemas.openxmlformats.org/officeDocument/2006/relationships/hyperlink" Target="http://h18004.www1.hp.com/products/quickspecs/productbulletin.html" TargetMode="External"/></Relationships>
</file>

<file path=xl/worksheets/_rels/sheet135.xml.rels><?xml version="1.0" encoding="UTF-8" standalone="yes"?>
<Relationships xmlns="http://schemas.openxmlformats.org/package/2006/relationships"><Relationship Id="rId2" Type="http://schemas.openxmlformats.org/officeDocument/2006/relationships/printerSettings" Target="../printerSettings/printerSettings126.bin"/><Relationship Id="rId1" Type="http://schemas.openxmlformats.org/officeDocument/2006/relationships/hyperlink" Target="http://h18004.www1.hp.com/products/quickspecs/productbulletin.html" TargetMode="External"/></Relationships>
</file>

<file path=xl/worksheets/_rels/sheet136.xml.rels><?xml version="1.0" encoding="UTF-8" standalone="yes"?>
<Relationships xmlns="http://schemas.openxmlformats.org/package/2006/relationships"><Relationship Id="rId2" Type="http://schemas.openxmlformats.org/officeDocument/2006/relationships/printerSettings" Target="../printerSettings/printerSettings127.bin"/><Relationship Id="rId1" Type="http://schemas.openxmlformats.org/officeDocument/2006/relationships/hyperlink" Target="http://h18004.www1.hp.com/products/quickspecs/productbulletin.html" TargetMode="External"/></Relationships>
</file>

<file path=xl/worksheets/_rels/sheet137.xml.rels><?xml version="1.0" encoding="UTF-8" standalone="yes"?>
<Relationships xmlns="http://schemas.openxmlformats.org/package/2006/relationships"><Relationship Id="rId2" Type="http://schemas.openxmlformats.org/officeDocument/2006/relationships/printerSettings" Target="../printerSettings/printerSettings128.bin"/><Relationship Id="rId1" Type="http://schemas.openxmlformats.org/officeDocument/2006/relationships/hyperlink" Target="http://h18004.www1.hp.com/products/quickspecs/productbulletin.html" TargetMode="External"/></Relationships>
</file>

<file path=xl/worksheets/_rels/sheet138.xml.rels><?xml version="1.0" encoding="UTF-8" standalone="yes"?>
<Relationships xmlns="http://schemas.openxmlformats.org/package/2006/relationships"><Relationship Id="rId2" Type="http://schemas.openxmlformats.org/officeDocument/2006/relationships/printerSettings" Target="../printerSettings/printerSettings129.bin"/><Relationship Id="rId1" Type="http://schemas.openxmlformats.org/officeDocument/2006/relationships/hyperlink" Target="http://h18004.www1.hp.com/products/quickspecs/productbulletin.html" TargetMode="External"/></Relationships>
</file>

<file path=xl/worksheets/_rels/sheet139.xml.rels><?xml version="1.0" encoding="UTF-8" standalone="yes"?>
<Relationships xmlns="http://schemas.openxmlformats.org/package/2006/relationships"><Relationship Id="rId2" Type="http://schemas.openxmlformats.org/officeDocument/2006/relationships/printerSettings" Target="../printerSettings/printerSettings130.bin"/><Relationship Id="rId1" Type="http://schemas.openxmlformats.org/officeDocument/2006/relationships/hyperlink" Target="http://h18004.www1.hp.com/products/quickspecs/productbulletin.htm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h18004.www1.hp.com/products/quickspecs/productbulletin.html" TargetMode="External"/></Relationships>
</file>

<file path=xl/worksheets/_rels/sheet140.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41.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42.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43.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44.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h18004.www1.hp.com/products/quickspecs/productbulletin.htm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h18004.www1.hp.com/products/quickspecs/productbulletin.htm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h18004.www1.hp.com/products/quickspecs/productbulletin.htm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h18004.www1.hp.com/products/quickspecs/productbulletin.htm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h18004.www1.hp.com/products/quickspecs/productbulletin.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hp.com/go/insightroi" TargetMode="External"/><Relationship Id="rId2" Type="http://schemas.openxmlformats.org/officeDocument/2006/relationships/hyperlink" Target="http://www.hp.com/go/insightroi" TargetMode="External"/><Relationship Id="rId1" Type="http://schemas.openxmlformats.org/officeDocument/2006/relationships/hyperlink" Target="http://www.hp.com/go/insightroi"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h18004.www1.hp.com/products/quickspecs/productbulletin.html"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h18004.www1.hp.com/products/quickspecs/productbulletin.html"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h18004.www1.hp.com/products/quickspecs/productbulletin.html"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h18004.www1.hp.com/products/quickspecs/productbulletin.htm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h18004.www1.hp.com/products/quickspecs/productbulletin.html"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h18004.www1.hp.com/products/quickspecs/productbulletin.html"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h18004.www1.hp.com/products/quickspecs/productbulletin.htm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h18004.www1.hp.com/products/quickspecs/productbulletin.html"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h18004.www1.hp.com/products/quickspecs/productbulletin.html"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h18004.www1.hp.com/products/quickspecs/productbulletin.htm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h18004.www1.hp.com/products/quickspecs/productbulletin.html"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h18004.www1.hp.com/products/quickspecs/productbulletin.html"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h18004.www1.hp.com/products/quickspecs/productbulletin.html"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h18004.www1.hp.com/products/quickspecs/productbulletin.html"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h18004.www1.hp.com/products/quickspecs/productbulletin.html"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h18004.www1.hp.com/products/quickspecs/productbulletin.html"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h18004.www1.hp.com/products/quickspecs/productbulletin.html"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h18004.www1.hp.com/products/quickspecs/productbulletin.html"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h18004.www1.hp.com/products/quickspecs/productbulletin.html"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h18004.www1.hp.com/products/quickspecs/productbulletin.html"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h18004.www1.hp.com/products/quickspecs/productbulletin.html"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h18004.www1.hp.com/products/quickspecs/productbulletin.html" TargetMode="External"/></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hyperlink" Target="http://h18004.www1.hp.com/products/quickspecs/productbulletin.html" TargetMode="External"/></Relationships>
</file>

<file path=xl/worksheets/_rels/sheet45.xml.rels><?xml version="1.0" encoding="UTF-8" standalone="yes"?>
<Relationships xmlns="http://schemas.openxmlformats.org/package/2006/relationships"><Relationship Id="rId1" Type="http://schemas.openxmlformats.org/officeDocument/2006/relationships/hyperlink" Target="http://h18004.www1.hp.com/products/quickspecs/productbulletin.html"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h18004.www1.hp.com/products/quickspecs/productbulletin.html"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h18004.www1.hp.com/products/quickspecs/productbulletin.html"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h18004.www1.hp.com/products/quickspecs/productbulletin.html"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h18004.www1.hp.com/products/quickspecs/productbulletin.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h18004.www1.hp.com/products/quickspecs/productbulletin.html"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h18004.www1.hp.com/products/quickspecs/productbulletin.html"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h18004.www1.hp.com/products/quickspecs/productbulletin.html"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h18004.www1.hp.com/products/quickspecs/productbulletin.html"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h18004.www1.hp.com/products/quickspecs/productbulletin.html" TargetMode="External"/></Relationships>
</file>

<file path=xl/worksheets/_rels/sheet55.xml.rels><?xml version="1.0" encoding="UTF-8" standalone="yes"?>
<Relationships xmlns="http://schemas.openxmlformats.org/package/2006/relationships"><Relationship Id="rId1" Type="http://schemas.openxmlformats.org/officeDocument/2006/relationships/hyperlink" Target="http://h18004.www1.hp.com/products/quickspecs/productbulletin.html" TargetMode="External"/></Relationships>
</file>

<file path=xl/worksheets/_rels/sheet56.xml.rels><?xml version="1.0" encoding="UTF-8" standalone="yes"?>
<Relationships xmlns="http://schemas.openxmlformats.org/package/2006/relationships"><Relationship Id="rId1" Type="http://schemas.openxmlformats.org/officeDocument/2006/relationships/hyperlink" Target="http://h18004.www1.hp.com/products/quickspecs/productbulletin.html" TargetMode="External"/></Relationships>
</file>

<file path=xl/worksheets/_rels/sheet57.xml.rels><?xml version="1.0" encoding="UTF-8" standalone="yes"?>
<Relationships xmlns="http://schemas.openxmlformats.org/package/2006/relationships"><Relationship Id="rId1" Type="http://schemas.openxmlformats.org/officeDocument/2006/relationships/hyperlink" Target="http://h18004.www1.hp.com/products/quickspecs/productbulletin.html"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h18004.www1.hp.com/products/quickspecs/productbulletin.html" TargetMode="External"/></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h18004.www1.hp.com/products/quickspecs/productbulletin.htm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h18004.www1.hp.com/products/quickspecs/productbulletin.html" TargetMode="External"/></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h18004.www1.hp.com/products/quickspecs/productbulletin.html" TargetMode="External"/></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h18004.www1.hp.com/products/quickspecs/productbulletin.html"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h18004.www1.hp.com/products/quickspecs/productbulletin.html"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h18004.www1.hp.com/products/quickspecs/productbulletin.html"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h18004.www1.hp.com/products/quickspecs/productbulletin.html"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h18004.www1.hp.com/products/quickspecs/productbulletin.html" TargetMode="External"/></Relationships>
</file>

<file path=xl/worksheets/_rels/sheet66.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h18004.www1.hp.com/products/quickspecs/productbulletin.html" TargetMode="External"/></Relationships>
</file>

<file path=xl/worksheets/_rels/sheet67.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h18004.www1.hp.com/products/quickspecs/productbulletin.html" TargetMode="External"/></Relationships>
</file>

<file path=xl/worksheets/_rels/sheet68.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h18004.www1.hp.com/products/quickspecs/productbulletin.html" TargetMode="External"/></Relationships>
</file>

<file path=xl/worksheets/_rels/sheet69.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h18004.www1.hp.com/products/quickspecs/productbulletin.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h18004.www1.hp.com/products/quickspecs/productbulletin.html" TargetMode="External"/></Relationships>
</file>

<file path=xl/worksheets/_rels/sheet70.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h18004.www1.hp.com/products/quickspecs/productbulletin.html" TargetMode="External"/></Relationships>
</file>

<file path=xl/worksheets/_rels/sheet71.xml.rels><?xml version="1.0" encoding="UTF-8" standalone="yes"?>
<Relationships xmlns="http://schemas.openxmlformats.org/package/2006/relationships"><Relationship Id="rId2" Type="http://schemas.openxmlformats.org/officeDocument/2006/relationships/printerSettings" Target="../printerSettings/printerSettings66.bin"/><Relationship Id="rId1" Type="http://schemas.openxmlformats.org/officeDocument/2006/relationships/hyperlink" Target="http://h18004.www1.hp.com/products/quickspecs/productbulletin.html" TargetMode="External"/></Relationships>
</file>

<file path=xl/worksheets/_rels/sheet72.xml.rels><?xml version="1.0" encoding="UTF-8" standalone="yes"?>
<Relationships xmlns="http://schemas.openxmlformats.org/package/2006/relationships"><Relationship Id="rId2" Type="http://schemas.openxmlformats.org/officeDocument/2006/relationships/printerSettings" Target="../printerSettings/printerSettings67.bin"/><Relationship Id="rId1" Type="http://schemas.openxmlformats.org/officeDocument/2006/relationships/hyperlink" Target="http://h18004.www1.hp.com/products/quickspecs/productbulletin.html" TargetMode="External"/></Relationships>
</file>

<file path=xl/worksheets/_rels/sheet73.xml.rels><?xml version="1.0" encoding="UTF-8" standalone="yes"?>
<Relationships xmlns="http://schemas.openxmlformats.org/package/2006/relationships"><Relationship Id="rId2" Type="http://schemas.openxmlformats.org/officeDocument/2006/relationships/printerSettings" Target="../printerSettings/printerSettings68.bin"/><Relationship Id="rId1" Type="http://schemas.openxmlformats.org/officeDocument/2006/relationships/hyperlink" Target="http://h18004.www1.hp.com/products/quickspecs/productbulletin.html" TargetMode="External"/></Relationships>
</file>

<file path=xl/worksheets/_rels/sheet74.xml.rels><?xml version="1.0" encoding="UTF-8" standalone="yes"?>
<Relationships xmlns="http://schemas.openxmlformats.org/package/2006/relationships"><Relationship Id="rId2" Type="http://schemas.openxmlformats.org/officeDocument/2006/relationships/printerSettings" Target="../printerSettings/printerSettings69.bin"/><Relationship Id="rId1" Type="http://schemas.openxmlformats.org/officeDocument/2006/relationships/hyperlink" Target="http://h18004.www1.hp.com/products/quickspecs/productbulletin.html" TargetMode="External"/></Relationships>
</file>

<file path=xl/worksheets/_rels/sheet75.xml.rels><?xml version="1.0" encoding="UTF-8" standalone="yes"?>
<Relationships xmlns="http://schemas.openxmlformats.org/package/2006/relationships"><Relationship Id="rId2" Type="http://schemas.openxmlformats.org/officeDocument/2006/relationships/printerSettings" Target="../printerSettings/printerSettings70.bin"/><Relationship Id="rId1" Type="http://schemas.openxmlformats.org/officeDocument/2006/relationships/hyperlink" Target="http://h18004.www1.hp.com/products/quickspecs/productbulletin.html" TargetMode="External"/></Relationships>
</file>

<file path=xl/worksheets/_rels/sheet76.xml.rels><?xml version="1.0" encoding="UTF-8" standalone="yes"?>
<Relationships xmlns="http://schemas.openxmlformats.org/package/2006/relationships"><Relationship Id="rId2" Type="http://schemas.openxmlformats.org/officeDocument/2006/relationships/printerSettings" Target="../printerSettings/printerSettings71.bin"/><Relationship Id="rId1" Type="http://schemas.openxmlformats.org/officeDocument/2006/relationships/hyperlink" Target="http://h18004.www1.hp.com/products/quickspecs/productbulletin.html" TargetMode="External"/></Relationships>
</file>

<file path=xl/worksheets/_rels/sheet77.xml.rels><?xml version="1.0" encoding="UTF-8" standalone="yes"?>
<Relationships xmlns="http://schemas.openxmlformats.org/package/2006/relationships"><Relationship Id="rId2" Type="http://schemas.openxmlformats.org/officeDocument/2006/relationships/printerSettings" Target="../printerSettings/printerSettings72.bin"/><Relationship Id="rId1" Type="http://schemas.openxmlformats.org/officeDocument/2006/relationships/hyperlink" Target="http://h18004.www1.hp.com/products/quickspecs/productbulletin.html" TargetMode="External"/></Relationships>
</file>

<file path=xl/worksheets/_rels/sheet78.xml.rels><?xml version="1.0" encoding="UTF-8" standalone="yes"?>
<Relationships xmlns="http://schemas.openxmlformats.org/package/2006/relationships"><Relationship Id="rId1" Type="http://schemas.openxmlformats.org/officeDocument/2006/relationships/hyperlink" Target="http://h18004.www1.hp.com/products/quickspecs/productbulletin.html" TargetMode="External"/></Relationships>
</file>

<file path=xl/worksheets/_rels/sheet79.xml.rels><?xml version="1.0" encoding="UTF-8" standalone="yes"?>
<Relationships xmlns="http://schemas.openxmlformats.org/package/2006/relationships"><Relationship Id="rId2" Type="http://schemas.openxmlformats.org/officeDocument/2006/relationships/printerSettings" Target="../printerSettings/printerSettings73.bin"/><Relationship Id="rId1" Type="http://schemas.openxmlformats.org/officeDocument/2006/relationships/hyperlink" Target="http://h18004.www1.hp.com/products/quickspecs/productbulletin.html"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h18004.www1.hp.com/products/quickspecs/productbulletin.html" TargetMode="External"/></Relationships>
</file>

<file path=xl/worksheets/_rels/sheet80.xml.rels><?xml version="1.0" encoding="UTF-8" standalone="yes"?>
<Relationships xmlns="http://schemas.openxmlformats.org/package/2006/relationships"><Relationship Id="rId2" Type="http://schemas.openxmlformats.org/officeDocument/2006/relationships/printerSettings" Target="../printerSettings/printerSettings74.bin"/><Relationship Id="rId1" Type="http://schemas.openxmlformats.org/officeDocument/2006/relationships/hyperlink" Target="http://h18004.www1.hp.com/products/quickspecs/productbulletin.html" TargetMode="External"/></Relationships>
</file>

<file path=xl/worksheets/_rels/sheet81.xml.rels><?xml version="1.0" encoding="UTF-8" standalone="yes"?>
<Relationships xmlns="http://schemas.openxmlformats.org/package/2006/relationships"><Relationship Id="rId2" Type="http://schemas.openxmlformats.org/officeDocument/2006/relationships/printerSettings" Target="../printerSettings/printerSettings75.bin"/><Relationship Id="rId1" Type="http://schemas.openxmlformats.org/officeDocument/2006/relationships/hyperlink" Target="http://h18004.www1.hp.com/products/quickspecs/productbulletin.html" TargetMode="External"/></Relationships>
</file>

<file path=xl/worksheets/_rels/sheet82.xml.rels><?xml version="1.0" encoding="UTF-8" standalone="yes"?>
<Relationships xmlns="http://schemas.openxmlformats.org/package/2006/relationships"><Relationship Id="rId2" Type="http://schemas.openxmlformats.org/officeDocument/2006/relationships/printerSettings" Target="../printerSettings/printerSettings76.bin"/><Relationship Id="rId1" Type="http://schemas.openxmlformats.org/officeDocument/2006/relationships/hyperlink" Target="http://h18004.www1.hp.com/products/quickspecs/productbulletin.html" TargetMode="External"/></Relationships>
</file>

<file path=xl/worksheets/_rels/sheet83.xml.rels><?xml version="1.0" encoding="UTF-8" standalone="yes"?>
<Relationships xmlns="http://schemas.openxmlformats.org/package/2006/relationships"><Relationship Id="rId2" Type="http://schemas.openxmlformats.org/officeDocument/2006/relationships/printerSettings" Target="../printerSettings/printerSettings77.bin"/><Relationship Id="rId1" Type="http://schemas.openxmlformats.org/officeDocument/2006/relationships/hyperlink" Target="http://h18004.www1.hp.com/products/quickspecs/productbulletin.html" TargetMode="External"/></Relationships>
</file>

<file path=xl/worksheets/_rels/sheet84.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hyperlink" Target="http://h18004.www1.hp.com/products/quickspecs/productbulletin.html" TargetMode="External"/></Relationships>
</file>

<file path=xl/worksheets/_rels/sheet85.xml.rels><?xml version="1.0" encoding="UTF-8" standalone="yes"?>
<Relationships xmlns="http://schemas.openxmlformats.org/package/2006/relationships"><Relationship Id="rId2" Type="http://schemas.openxmlformats.org/officeDocument/2006/relationships/printerSettings" Target="../printerSettings/printerSettings79.bin"/><Relationship Id="rId1" Type="http://schemas.openxmlformats.org/officeDocument/2006/relationships/hyperlink" Target="http://h18004.www1.hp.com/products/quickspecs/productbulletin.html" TargetMode="External"/></Relationships>
</file>

<file path=xl/worksheets/_rels/sheet86.xml.rels><?xml version="1.0" encoding="UTF-8" standalone="yes"?>
<Relationships xmlns="http://schemas.openxmlformats.org/package/2006/relationships"><Relationship Id="rId2" Type="http://schemas.openxmlformats.org/officeDocument/2006/relationships/printerSettings" Target="../printerSettings/printerSettings80.bin"/><Relationship Id="rId1" Type="http://schemas.openxmlformats.org/officeDocument/2006/relationships/hyperlink" Target="http://h18004.www1.hp.com/products/quickspecs/productbulletin.html" TargetMode="External"/></Relationships>
</file>

<file path=xl/worksheets/_rels/sheet87.xml.rels><?xml version="1.0" encoding="UTF-8" standalone="yes"?>
<Relationships xmlns="http://schemas.openxmlformats.org/package/2006/relationships"><Relationship Id="rId2" Type="http://schemas.openxmlformats.org/officeDocument/2006/relationships/printerSettings" Target="../printerSettings/printerSettings81.bin"/><Relationship Id="rId1" Type="http://schemas.openxmlformats.org/officeDocument/2006/relationships/hyperlink" Target="http://h18004.www1.hp.com/products/quickspecs/productbulletin.html" TargetMode="External"/></Relationships>
</file>

<file path=xl/worksheets/_rels/sheet88.xml.rels><?xml version="1.0" encoding="UTF-8" standalone="yes"?>
<Relationships xmlns="http://schemas.openxmlformats.org/package/2006/relationships"><Relationship Id="rId2" Type="http://schemas.openxmlformats.org/officeDocument/2006/relationships/printerSettings" Target="../printerSettings/printerSettings82.bin"/><Relationship Id="rId1" Type="http://schemas.openxmlformats.org/officeDocument/2006/relationships/hyperlink" Target="http://h18004.www1.hp.com/products/quickspecs/productbulletin.html" TargetMode="External"/></Relationships>
</file>

<file path=xl/worksheets/_rels/sheet89.xml.rels><?xml version="1.0" encoding="UTF-8" standalone="yes"?>
<Relationships xmlns="http://schemas.openxmlformats.org/package/2006/relationships"><Relationship Id="rId2" Type="http://schemas.openxmlformats.org/officeDocument/2006/relationships/printerSettings" Target="../printerSettings/printerSettings83.bin"/><Relationship Id="rId1" Type="http://schemas.openxmlformats.org/officeDocument/2006/relationships/hyperlink" Target="http://h18004.www1.hp.com/products/quickspecs/productbulletin.htm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h18004.www1.hp.com/products/quickspecs/productbulletin.html" TargetMode="External"/></Relationships>
</file>

<file path=xl/worksheets/_rels/sheet90.xml.rels><?xml version="1.0" encoding="UTF-8" standalone="yes"?>
<Relationships xmlns="http://schemas.openxmlformats.org/package/2006/relationships"><Relationship Id="rId2" Type="http://schemas.openxmlformats.org/officeDocument/2006/relationships/printerSettings" Target="../printerSettings/printerSettings84.bin"/><Relationship Id="rId1" Type="http://schemas.openxmlformats.org/officeDocument/2006/relationships/hyperlink" Target="http://h18004.www1.hp.com/products/quickspecs/productbulletin.html" TargetMode="External"/></Relationships>
</file>

<file path=xl/worksheets/_rels/sheet91.xml.rels><?xml version="1.0" encoding="UTF-8" standalone="yes"?>
<Relationships xmlns="http://schemas.openxmlformats.org/package/2006/relationships"><Relationship Id="rId2" Type="http://schemas.openxmlformats.org/officeDocument/2006/relationships/printerSettings" Target="../printerSettings/printerSettings85.bin"/><Relationship Id="rId1" Type="http://schemas.openxmlformats.org/officeDocument/2006/relationships/hyperlink" Target="http://h18004.www1.hp.com/products/quickspecs/productbulletin.html" TargetMode="External"/></Relationships>
</file>

<file path=xl/worksheets/_rels/sheet92.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hyperlink" Target="http://h18004.www1.hp.com/products/quickspecs/productbulletin.html" TargetMode="External"/></Relationships>
</file>

<file path=xl/worksheets/_rels/sheet93.xml.rels><?xml version="1.0" encoding="UTF-8" standalone="yes"?>
<Relationships xmlns="http://schemas.openxmlformats.org/package/2006/relationships"><Relationship Id="rId2" Type="http://schemas.openxmlformats.org/officeDocument/2006/relationships/printerSettings" Target="../printerSettings/printerSettings87.bin"/><Relationship Id="rId1" Type="http://schemas.openxmlformats.org/officeDocument/2006/relationships/hyperlink" Target="http://h18004.www1.hp.com/products/quickspecs/productbulletin.html" TargetMode="External"/></Relationships>
</file>

<file path=xl/worksheets/_rels/sheet94.xml.rels><?xml version="1.0" encoding="UTF-8" standalone="yes"?>
<Relationships xmlns="http://schemas.openxmlformats.org/package/2006/relationships"><Relationship Id="rId2" Type="http://schemas.openxmlformats.org/officeDocument/2006/relationships/printerSettings" Target="../printerSettings/printerSettings88.bin"/><Relationship Id="rId1" Type="http://schemas.openxmlformats.org/officeDocument/2006/relationships/hyperlink" Target="http://h18004.www1.hp.com/products/quickspecs/productbulletin.html" TargetMode="External"/></Relationships>
</file>

<file path=xl/worksheets/_rels/sheet95.xml.rels><?xml version="1.0" encoding="UTF-8" standalone="yes"?>
<Relationships xmlns="http://schemas.openxmlformats.org/package/2006/relationships"><Relationship Id="rId2" Type="http://schemas.openxmlformats.org/officeDocument/2006/relationships/printerSettings" Target="../printerSettings/printerSettings89.bin"/><Relationship Id="rId1" Type="http://schemas.openxmlformats.org/officeDocument/2006/relationships/hyperlink" Target="http://h18004.www1.hp.com/products/quickspecs/productbulletin.html" TargetMode="External"/></Relationships>
</file>

<file path=xl/worksheets/_rels/sheet96.xml.rels><?xml version="1.0" encoding="UTF-8" standalone="yes"?>
<Relationships xmlns="http://schemas.openxmlformats.org/package/2006/relationships"><Relationship Id="rId2" Type="http://schemas.openxmlformats.org/officeDocument/2006/relationships/printerSettings" Target="../printerSettings/printerSettings90.bin"/><Relationship Id="rId1" Type="http://schemas.openxmlformats.org/officeDocument/2006/relationships/hyperlink" Target="http://h18004.www1.hp.com/products/quickspecs/productbulletin.html" TargetMode="External"/></Relationships>
</file>

<file path=xl/worksheets/_rels/sheet97.xml.rels><?xml version="1.0" encoding="UTF-8" standalone="yes"?>
<Relationships xmlns="http://schemas.openxmlformats.org/package/2006/relationships"><Relationship Id="rId2" Type="http://schemas.openxmlformats.org/officeDocument/2006/relationships/printerSettings" Target="../printerSettings/printerSettings91.bin"/><Relationship Id="rId1" Type="http://schemas.openxmlformats.org/officeDocument/2006/relationships/hyperlink" Target="http://h18004.www1.hp.com/products/quickspecs/productbulletin.html" TargetMode="External"/></Relationships>
</file>

<file path=xl/worksheets/_rels/sheet98.xml.rels><?xml version="1.0" encoding="UTF-8" standalone="yes"?>
<Relationships xmlns="http://schemas.openxmlformats.org/package/2006/relationships"><Relationship Id="rId2" Type="http://schemas.openxmlformats.org/officeDocument/2006/relationships/printerSettings" Target="../printerSettings/printerSettings92.bin"/><Relationship Id="rId1" Type="http://schemas.openxmlformats.org/officeDocument/2006/relationships/hyperlink" Target="http://h18004.www1.hp.com/products/quickspecs/productbulletin.html" TargetMode="External"/></Relationships>
</file>

<file path=xl/worksheets/_rels/sheet99.xml.rels><?xml version="1.0" encoding="UTF-8" standalone="yes"?>
<Relationships xmlns="http://schemas.openxmlformats.org/package/2006/relationships"><Relationship Id="rId2" Type="http://schemas.openxmlformats.org/officeDocument/2006/relationships/printerSettings" Target="../printerSettings/printerSettings93.bin"/><Relationship Id="rId1" Type="http://schemas.openxmlformats.org/officeDocument/2006/relationships/hyperlink" Target="http://h18004.www1.hp.com/products/quickspecs/productbulleti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sheetPr>
  <dimension ref="A1:CL188"/>
  <sheetViews>
    <sheetView showGridLines="0" tabSelected="1" topLeftCell="B1" zoomScale="55" zoomScaleNormal="55" zoomScaleSheetLayoutView="50" zoomScalePageLayoutView="65" workbookViewId="0">
      <pane ySplit="4" topLeftCell="A5" activePane="bottomLeft" state="frozen"/>
      <selection activeCell="B1" sqref="B1"/>
      <selection pane="bottomLeft" activeCell="C33" sqref="C33"/>
    </sheetView>
  </sheetViews>
  <sheetFormatPr defaultColWidth="8.88671875" defaultRowHeight="15.75"/>
  <cols>
    <col min="1" max="1" width="4" style="82" hidden="1" customWidth="1"/>
    <col min="2" max="2" width="13.33203125" style="102" customWidth="1"/>
    <col min="3" max="3" width="53.44140625" style="96" bestFit="1" customWidth="1"/>
    <col min="4" max="4" width="8.21875" style="97" customWidth="1"/>
    <col min="5" max="5" width="40.109375" style="96" bestFit="1" customWidth="1"/>
    <col min="6" max="6" width="20.88671875" style="96" bestFit="1" customWidth="1"/>
    <col min="7" max="7" width="16.21875" style="96" bestFit="1" customWidth="1"/>
    <col min="8" max="8" width="11" style="83" customWidth="1"/>
    <col min="9" max="9" width="48.44140625" style="83" customWidth="1"/>
    <col min="10" max="10" width="17.21875" style="83" customWidth="1"/>
    <col min="11" max="11" width="26.21875" style="547" customWidth="1"/>
    <col min="12" max="12" width="27.5546875" style="98" hidden="1" customWidth="1"/>
    <col min="13" max="13" width="28.5546875" style="98" hidden="1" customWidth="1"/>
    <col min="14" max="14" width="11.44140625" style="526" customWidth="1"/>
    <col min="15" max="15" width="10.21875" style="281" customWidth="1"/>
    <col min="16" max="16" width="10.5546875" style="526" customWidth="1"/>
    <col min="17" max="17" width="8.88671875" style="241" customWidth="1"/>
    <col min="18" max="18" width="35.109375" style="90" bestFit="1" customWidth="1"/>
    <col min="19" max="19" width="13.6640625" style="80" hidden="1" customWidth="1"/>
    <col min="20" max="20" width="10.21875" style="80" hidden="1" customWidth="1"/>
    <col min="21" max="21" width="8.88671875" style="272"/>
    <col min="22" max="90" width="8.88671875" style="80"/>
    <col min="91" max="16384" width="8.88671875" style="83"/>
  </cols>
  <sheetData>
    <row r="1" spans="1:90" s="50" customFormat="1" ht="36" customHeight="1">
      <c r="B1" s="924" t="s">
        <v>1017</v>
      </c>
      <c r="C1" s="925"/>
      <c r="D1" s="925"/>
      <c r="E1" s="925"/>
      <c r="F1" s="925"/>
      <c r="G1" s="925"/>
      <c r="H1" s="925"/>
      <c r="I1" s="925"/>
      <c r="J1" s="926"/>
      <c r="K1" s="925"/>
      <c r="L1" s="925"/>
      <c r="M1" s="925"/>
      <c r="N1" s="925"/>
      <c r="O1" s="925"/>
      <c r="P1" s="925"/>
      <c r="Q1" s="927"/>
      <c r="R1" s="51"/>
      <c r="S1" s="59"/>
      <c r="T1" s="58"/>
      <c r="U1" s="268"/>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row>
    <row r="2" spans="1:90" s="56" customFormat="1" ht="35.25" customHeight="1">
      <c r="A2" s="53"/>
      <c r="B2" s="928" t="s">
        <v>2159</v>
      </c>
      <c r="C2" s="929"/>
      <c r="D2" s="929"/>
      <c r="E2" s="929"/>
      <c r="F2" s="929"/>
      <c r="G2" s="929"/>
      <c r="H2" s="929"/>
      <c r="I2" s="929"/>
      <c r="J2" s="929"/>
      <c r="K2" s="929"/>
      <c r="L2" s="929"/>
      <c r="M2" s="929"/>
      <c r="N2" s="929"/>
      <c r="O2" s="929"/>
      <c r="P2" s="929"/>
      <c r="Q2" s="930"/>
      <c r="R2" s="54"/>
      <c r="U2" s="269"/>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row>
    <row r="3" spans="1:90" s="56" customFormat="1" ht="9.75" customHeight="1">
      <c r="A3" s="53"/>
      <c r="B3" s="931"/>
      <c r="C3" s="932"/>
      <c r="D3" s="932"/>
      <c r="E3" s="932"/>
      <c r="F3" s="932"/>
      <c r="G3" s="932"/>
      <c r="H3" s="932"/>
      <c r="I3" s="932"/>
      <c r="J3" s="933"/>
      <c r="K3" s="932"/>
      <c r="L3" s="932"/>
      <c r="M3" s="932"/>
      <c r="N3" s="932"/>
      <c r="O3" s="932"/>
      <c r="P3" s="932"/>
      <c r="Q3" s="934"/>
      <c r="R3" s="54"/>
      <c r="U3" s="270"/>
      <c r="V3" s="218"/>
      <c r="W3" s="218"/>
      <c r="X3" s="218"/>
      <c r="Y3" s="218"/>
      <c r="Z3" s="218"/>
      <c r="AA3" s="218"/>
      <c r="AB3" s="218"/>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row>
    <row r="4" spans="1:90" s="58" customFormat="1" ht="66.599999999999994" customHeight="1" thickBot="1">
      <c r="A4" s="57"/>
      <c r="B4" s="290" t="s">
        <v>34</v>
      </c>
      <c r="C4" s="265" t="s">
        <v>35</v>
      </c>
      <c r="D4" s="265" t="s">
        <v>386</v>
      </c>
      <c r="E4" s="265" t="s">
        <v>28</v>
      </c>
      <c r="F4" s="265" t="s">
        <v>27</v>
      </c>
      <c r="G4" s="265" t="s">
        <v>33</v>
      </c>
      <c r="H4" s="265" t="s">
        <v>1</v>
      </c>
      <c r="I4" s="265" t="s">
        <v>72</v>
      </c>
      <c r="J4" s="265" t="s">
        <v>1285</v>
      </c>
      <c r="K4" s="512" t="s">
        <v>31</v>
      </c>
      <c r="L4" s="3" t="s">
        <v>266</v>
      </c>
      <c r="M4" s="3" t="s">
        <v>71</v>
      </c>
      <c r="N4" s="512" t="s">
        <v>718</v>
      </c>
      <c r="O4" s="274" t="s">
        <v>719</v>
      </c>
      <c r="P4" s="512" t="s">
        <v>387</v>
      </c>
      <c r="Q4" s="232" t="s">
        <v>52</v>
      </c>
      <c r="S4" s="59" t="s">
        <v>758</v>
      </c>
      <c r="T4" s="58">
        <v>2.385E-2</v>
      </c>
      <c r="U4" s="218"/>
      <c r="V4" s="218"/>
      <c r="W4" s="218"/>
      <c r="X4" s="218"/>
      <c r="Y4" s="218"/>
      <c r="Z4" s="218"/>
      <c r="AA4" s="218"/>
      <c r="AB4" s="218"/>
    </row>
    <row r="5" spans="1:90" s="73" customFormat="1" ht="22.9" customHeight="1">
      <c r="A5" s="61"/>
      <c r="B5" s="334" t="s">
        <v>1061</v>
      </c>
      <c r="C5" s="305"/>
      <c r="D5" s="306"/>
      <c r="E5" s="305"/>
      <c r="F5" s="305"/>
      <c r="G5" s="305"/>
      <c r="H5" s="307"/>
      <c r="I5" s="307"/>
      <c r="J5" s="417"/>
      <c r="K5" s="537"/>
      <c r="L5" s="308"/>
      <c r="M5" s="308"/>
      <c r="N5" s="527"/>
      <c r="O5" s="309"/>
      <c r="P5" s="513"/>
      <c r="Q5" s="310"/>
      <c r="R5" s="264"/>
      <c r="S5" s="219"/>
      <c r="T5" s="219"/>
      <c r="U5" s="219"/>
      <c r="V5" s="219"/>
      <c r="W5" s="220"/>
      <c r="X5" s="220"/>
      <c r="Y5" s="219"/>
      <c r="Z5" s="219"/>
      <c r="AA5" s="219"/>
      <c r="AB5" s="219"/>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row>
    <row r="6" spans="1:90" s="73" customFormat="1" ht="19.5" customHeight="1">
      <c r="A6" s="61"/>
      <c r="B6" s="36" t="s">
        <v>341</v>
      </c>
      <c r="C6" s="33"/>
      <c r="D6" s="34"/>
      <c r="E6" s="33"/>
      <c r="F6" s="33"/>
      <c r="G6" s="33"/>
      <c r="H6" s="35"/>
      <c r="I6" s="35"/>
      <c r="J6" s="418"/>
      <c r="K6" s="528"/>
      <c r="L6" s="35"/>
      <c r="M6" s="35"/>
      <c r="N6" s="528"/>
      <c r="O6" s="300"/>
      <c r="P6" s="514"/>
      <c r="Q6" s="301"/>
      <c r="R6" s="264"/>
      <c r="S6" s="218"/>
      <c r="T6" s="218"/>
      <c r="U6" s="219"/>
      <c r="V6" s="219"/>
      <c r="W6" s="220"/>
      <c r="X6" s="220"/>
      <c r="Y6" s="219"/>
      <c r="Z6" s="219"/>
      <c r="AA6" s="219"/>
      <c r="AB6" s="219"/>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row>
    <row r="7" spans="1:90" s="85" customFormat="1" ht="23.1" customHeight="1">
      <c r="A7" s="84"/>
      <c r="B7" s="676" t="s">
        <v>302</v>
      </c>
      <c r="C7" s="677" t="s">
        <v>383</v>
      </c>
      <c r="D7" s="678">
        <v>1</v>
      </c>
      <c r="E7" s="677" t="s">
        <v>309</v>
      </c>
      <c r="F7" s="677" t="s">
        <v>123</v>
      </c>
      <c r="G7" s="679" t="s">
        <v>64</v>
      </c>
      <c r="H7" s="680" t="s">
        <v>310</v>
      </c>
      <c r="I7" s="681" t="s">
        <v>389</v>
      </c>
      <c r="J7" s="682"/>
      <c r="K7" s="683">
        <v>979</v>
      </c>
      <c r="L7" s="684"/>
      <c r="M7" s="684">
        <f>SUM(K7-L7)</f>
        <v>979</v>
      </c>
      <c r="N7" s="685">
        <v>250</v>
      </c>
      <c r="O7" s="686">
        <v>0.20341741253051263</v>
      </c>
      <c r="P7" s="687">
        <f>ROUND($T$4*M7,0)</f>
        <v>23</v>
      </c>
      <c r="Q7" s="688"/>
      <c r="R7" s="436"/>
      <c r="S7" s="219"/>
      <c r="T7" s="219"/>
      <c r="U7" s="435"/>
      <c r="V7" s="271"/>
      <c r="W7" s="220"/>
      <c r="X7" s="220"/>
      <c r="Y7" s="219"/>
      <c r="Z7" s="219"/>
      <c r="AA7" s="219"/>
      <c r="AB7" s="219"/>
    </row>
    <row r="8" spans="1:90" s="85" customFormat="1" ht="23.1" customHeight="1">
      <c r="A8" s="84"/>
      <c r="B8" s="676" t="s">
        <v>303</v>
      </c>
      <c r="C8" s="677" t="s">
        <v>304</v>
      </c>
      <c r="D8" s="678">
        <v>1</v>
      </c>
      <c r="E8" s="677" t="s">
        <v>338</v>
      </c>
      <c r="F8" s="677" t="s">
        <v>312</v>
      </c>
      <c r="G8" s="679" t="s">
        <v>313</v>
      </c>
      <c r="H8" s="680" t="s">
        <v>310</v>
      </c>
      <c r="I8" s="681" t="s">
        <v>427</v>
      </c>
      <c r="J8" s="682"/>
      <c r="K8" s="683">
        <v>979</v>
      </c>
      <c r="L8" s="684"/>
      <c r="M8" s="684">
        <f>SUM(K8-L8)</f>
        <v>979</v>
      </c>
      <c r="N8" s="685">
        <v>261</v>
      </c>
      <c r="O8" s="686">
        <v>0.21048387096774193</v>
      </c>
      <c r="P8" s="687">
        <f>ROUND($T$4*M8,0)</f>
        <v>23</v>
      </c>
      <c r="Q8" s="688"/>
      <c r="R8" s="436"/>
      <c r="S8" s="219"/>
      <c r="T8" s="219"/>
      <c r="U8" s="435"/>
      <c r="V8" s="271"/>
      <c r="W8" s="220"/>
      <c r="X8" s="220"/>
      <c r="Y8" s="219"/>
      <c r="Z8" s="219"/>
      <c r="AA8" s="219"/>
      <c r="AB8" s="219"/>
    </row>
    <row r="9" spans="1:90" s="73" customFormat="1" ht="19.5" customHeight="1">
      <c r="A9" s="61"/>
      <c r="B9" s="36" t="s">
        <v>473</v>
      </c>
      <c r="C9" s="33"/>
      <c r="D9" s="34"/>
      <c r="E9" s="33"/>
      <c r="F9" s="33"/>
      <c r="G9" s="33"/>
      <c r="H9" s="35"/>
      <c r="I9" s="35"/>
      <c r="J9" s="418"/>
      <c r="K9" s="528"/>
      <c r="L9" s="35"/>
      <c r="M9" s="35"/>
      <c r="N9" s="528"/>
      <c r="O9" s="278"/>
      <c r="P9" s="516"/>
      <c r="Q9" s="236"/>
      <c r="R9" s="264"/>
      <c r="S9" s="219"/>
      <c r="T9" s="219"/>
      <c r="U9" s="219"/>
      <c r="V9" s="219"/>
      <c r="W9" s="220"/>
      <c r="X9" s="220"/>
      <c r="Y9" s="219"/>
      <c r="Z9" s="219"/>
      <c r="AA9" s="219"/>
      <c r="AB9" s="219"/>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row>
    <row r="10" spans="1:90" s="85" customFormat="1" ht="23.1" customHeight="1">
      <c r="A10" s="84"/>
      <c r="B10" s="11" t="s">
        <v>474</v>
      </c>
      <c r="C10" s="37" t="s">
        <v>475</v>
      </c>
      <c r="D10" s="38">
        <v>1</v>
      </c>
      <c r="E10" s="37" t="s">
        <v>476</v>
      </c>
      <c r="F10" s="37" t="s">
        <v>123</v>
      </c>
      <c r="G10" s="12" t="s">
        <v>313</v>
      </c>
      <c r="H10" s="39" t="s">
        <v>477</v>
      </c>
      <c r="I10" s="14" t="s">
        <v>427</v>
      </c>
      <c r="J10" s="420"/>
      <c r="K10" s="538">
        <v>749</v>
      </c>
      <c r="L10" s="9"/>
      <c r="M10" s="9">
        <f>SUM(K10-L10)</f>
        <v>749</v>
      </c>
      <c r="N10" s="529">
        <v>161</v>
      </c>
      <c r="O10" s="275">
        <v>0.17692307692307693</v>
      </c>
      <c r="P10" s="515">
        <f>ROUND($T$4*M10,0)</f>
        <v>18</v>
      </c>
      <c r="Q10" s="237"/>
      <c r="R10" s="436"/>
      <c r="S10" s="219"/>
      <c r="T10" s="219"/>
      <c r="U10" s="435"/>
      <c r="V10" s="271"/>
      <c r="W10" s="220"/>
      <c r="X10" s="220"/>
      <c r="Y10" s="219"/>
      <c r="Z10" s="219"/>
      <c r="AA10" s="219"/>
      <c r="AB10" s="219"/>
    </row>
    <row r="11" spans="1:90" s="73" customFormat="1" ht="19.5" customHeight="1">
      <c r="A11" s="61"/>
      <c r="B11" s="32" t="s">
        <v>838</v>
      </c>
      <c r="C11" s="33"/>
      <c r="D11" s="34"/>
      <c r="E11" s="33"/>
      <c r="F11" s="33"/>
      <c r="G11" s="33"/>
      <c r="H11" s="35"/>
      <c r="I11" s="35"/>
      <c r="J11" s="418"/>
      <c r="K11" s="528"/>
      <c r="L11" s="35"/>
      <c r="M11" s="35"/>
      <c r="N11" s="528"/>
      <c r="O11" s="278"/>
      <c r="P11" s="516"/>
      <c r="Q11" s="236"/>
      <c r="R11" s="264"/>
      <c r="S11" s="219"/>
      <c r="T11" s="219"/>
      <c r="U11" s="435"/>
      <c r="V11" s="271"/>
      <c r="W11" s="220"/>
      <c r="X11" s="220"/>
      <c r="Y11" s="219"/>
      <c r="Z11" s="219"/>
      <c r="AA11" s="219"/>
      <c r="AB11" s="219"/>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row>
    <row r="12" spans="1:90" s="60" customFormat="1" ht="23.1" customHeight="1">
      <c r="A12" s="63"/>
      <c r="B12" s="689" t="s">
        <v>839</v>
      </c>
      <c r="C12" s="679" t="s">
        <v>843</v>
      </c>
      <c r="D12" s="690">
        <v>1</v>
      </c>
      <c r="E12" s="679" t="s">
        <v>24</v>
      </c>
      <c r="F12" s="679" t="s">
        <v>847</v>
      </c>
      <c r="G12" s="679" t="s">
        <v>64</v>
      </c>
      <c r="H12" s="681" t="s">
        <v>65</v>
      </c>
      <c r="I12" s="681" t="s">
        <v>311</v>
      </c>
      <c r="J12" s="682"/>
      <c r="K12" s="683">
        <v>999</v>
      </c>
      <c r="L12" s="684"/>
      <c r="M12" s="684">
        <f t="shared" ref="M12:M50" si="0">SUM(K12-L12)</f>
        <v>999</v>
      </c>
      <c r="N12" s="691">
        <v>608</v>
      </c>
      <c r="O12" s="686">
        <v>0.37834474175482263</v>
      </c>
      <c r="P12" s="687">
        <f>ROUND($T$4*M12,0)</f>
        <v>24</v>
      </c>
      <c r="Q12" s="688"/>
      <c r="R12" s="436"/>
      <c r="S12" s="219"/>
      <c r="T12" s="219"/>
      <c r="U12" s="435"/>
      <c r="V12" s="271"/>
      <c r="W12" s="220"/>
      <c r="X12" s="220"/>
      <c r="Y12" s="219"/>
      <c r="Z12" s="219"/>
      <c r="AA12" s="219"/>
      <c r="AB12" s="219"/>
    </row>
    <row r="13" spans="1:90" s="60" customFormat="1" ht="23.1" customHeight="1">
      <c r="A13" s="63"/>
      <c r="B13" s="689" t="s">
        <v>840</v>
      </c>
      <c r="C13" s="679" t="s">
        <v>844</v>
      </c>
      <c r="D13" s="690">
        <v>1</v>
      </c>
      <c r="E13" s="679" t="s">
        <v>23</v>
      </c>
      <c r="F13" s="679" t="s">
        <v>147</v>
      </c>
      <c r="G13" s="679" t="s">
        <v>64</v>
      </c>
      <c r="H13" s="681" t="s">
        <v>83</v>
      </c>
      <c r="I13" s="681" t="s">
        <v>428</v>
      </c>
      <c r="J13" s="682"/>
      <c r="K13" s="683">
        <v>1399</v>
      </c>
      <c r="L13" s="684"/>
      <c r="M13" s="684">
        <f t="shared" si="0"/>
        <v>1399</v>
      </c>
      <c r="N13" s="691">
        <v>1271</v>
      </c>
      <c r="O13" s="686">
        <v>0.47602996254681645</v>
      </c>
      <c r="P13" s="687">
        <f>ROUND($T$4*M13,0)</f>
        <v>33</v>
      </c>
      <c r="Q13" s="688"/>
      <c r="R13" s="436"/>
      <c r="S13" s="219"/>
      <c r="T13" s="219"/>
      <c r="U13" s="435"/>
      <c r="V13" s="271"/>
      <c r="W13" s="220"/>
      <c r="X13" s="220"/>
      <c r="Y13" s="219"/>
      <c r="Z13" s="219"/>
      <c r="AA13" s="219"/>
      <c r="AB13" s="219"/>
    </row>
    <row r="14" spans="1:90" s="60" customFormat="1" ht="23.1" customHeight="1">
      <c r="A14" s="63"/>
      <c r="B14" s="689" t="s">
        <v>841</v>
      </c>
      <c r="C14" s="679" t="s">
        <v>845</v>
      </c>
      <c r="D14" s="690">
        <v>1</v>
      </c>
      <c r="E14" s="679" t="s">
        <v>23</v>
      </c>
      <c r="F14" s="679" t="s">
        <v>148</v>
      </c>
      <c r="G14" s="679" t="s">
        <v>64</v>
      </c>
      <c r="H14" s="681" t="s">
        <v>83</v>
      </c>
      <c r="I14" s="681" t="s">
        <v>213</v>
      </c>
      <c r="J14" s="682"/>
      <c r="K14" s="683">
        <v>1899</v>
      </c>
      <c r="L14" s="684"/>
      <c r="M14" s="684">
        <f t="shared" si="0"/>
        <v>1899</v>
      </c>
      <c r="N14" s="691">
        <v>1531</v>
      </c>
      <c r="O14" s="686">
        <v>0.44635568513119533</v>
      </c>
      <c r="P14" s="687">
        <f>ROUND($T$4*M14,0)</f>
        <v>45</v>
      </c>
      <c r="Q14" s="688"/>
      <c r="R14" s="436"/>
      <c r="S14" s="219"/>
      <c r="T14" s="219"/>
      <c r="U14" s="435"/>
      <c r="V14" s="271"/>
      <c r="W14" s="220"/>
      <c r="X14" s="220"/>
      <c r="Y14" s="219"/>
      <c r="Z14" s="219"/>
      <c r="AA14" s="219"/>
      <c r="AB14" s="219"/>
    </row>
    <row r="15" spans="1:90" s="60" customFormat="1" ht="23.1" customHeight="1">
      <c r="A15" s="63"/>
      <c r="B15" s="689" t="s">
        <v>842</v>
      </c>
      <c r="C15" s="679" t="s">
        <v>846</v>
      </c>
      <c r="D15" s="690">
        <v>2</v>
      </c>
      <c r="E15" s="679" t="s">
        <v>23</v>
      </c>
      <c r="F15" s="679" t="s">
        <v>134</v>
      </c>
      <c r="G15" s="679" t="s">
        <v>64</v>
      </c>
      <c r="H15" s="681" t="s">
        <v>83</v>
      </c>
      <c r="I15" s="681" t="s">
        <v>213</v>
      </c>
      <c r="J15" s="682"/>
      <c r="K15" s="683">
        <v>3399</v>
      </c>
      <c r="L15" s="684"/>
      <c r="M15" s="684">
        <f t="shared" si="0"/>
        <v>3399</v>
      </c>
      <c r="N15" s="691">
        <v>2209</v>
      </c>
      <c r="O15" s="686">
        <v>0.39390156918687591</v>
      </c>
      <c r="P15" s="687">
        <f>ROUND($T$4*M15,0)</f>
        <v>81</v>
      </c>
      <c r="Q15" s="688"/>
      <c r="R15" s="436"/>
      <c r="S15" s="219"/>
      <c r="T15" s="219"/>
      <c r="U15" s="435"/>
      <c r="V15" s="271"/>
      <c r="W15" s="220"/>
      <c r="X15" s="220"/>
      <c r="Y15" s="219"/>
      <c r="Z15" s="219"/>
      <c r="AA15" s="219"/>
      <c r="AB15" s="219"/>
    </row>
    <row r="16" spans="1:90" s="73" customFormat="1" ht="19.5" customHeight="1">
      <c r="A16" s="61"/>
      <c r="B16" s="32" t="s">
        <v>1636</v>
      </c>
      <c r="C16" s="33"/>
      <c r="D16" s="34"/>
      <c r="E16" s="33"/>
      <c r="F16" s="33"/>
      <c r="G16" s="33"/>
      <c r="H16" s="35"/>
      <c r="I16" s="35"/>
      <c r="J16" s="418"/>
      <c r="K16" s="528"/>
      <c r="L16" s="35"/>
      <c r="M16" s="35"/>
      <c r="N16" s="528"/>
      <c r="O16" s="278"/>
      <c r="P16" s="516"/>
      <c r="Q16" s="236"/>
      <c r="R16" s="264"/>
      <c r="S16" s="219"/>
      <c r="T16" s="219"/>
      <c r="U16" s="435"/>
      <c r="V16" s="271"/>
      <c r="W16" s="220"/>
      <c r="X16" s="220"/>
      <c r="Y16" s="219"/>
      <c r="Z16" s="219"/>
      <c r="AA16" s="219"/>
      <c r="AB16" s="219"/>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row>
    <row r="17" spans="1:90" s="60" customFormat="1" ht="23.1" customHeight="1">
      <c r="A17" s="63"/>
      <c r="B17" s="40" t="s">
        <v>1638</v>
      </c>
      <c r="C17" s="5" t="s">
        <v>1637</v>
      </c>
      <c r="D17" s="6">
        <v>1</v>
      </c>
      <c r="E17" s="5" t="s">
        <v>1726</v>
      </c>
      <c r="F17" s="5" t="s">
        <v>147</v>
      </c>
      <c r="G17" s="5" t="s">
        <v>64</v>
      </c>
      <c r="H17" s="7" t="s">
        <v>1458</v>
      </c>
      <c r="I17" s="7" t="s">
        <v>1459</v>
      </c>
      <c r="J17" s="419"/>
      <c r="K17" s="538">
        <v>949</v>
      </c>
      <c r="L17" s="9"/>
      <c r="M17" s="9">
        <v>949</v>
      </c>
      <c r="N17" s="531">
        <v>608</v>
      </c>
      <c r="O17" s="275">
        <v>0.39</v>
      </c>
      <c r="P17" s="517">
        <f>ROUND($T$4*M17,0)</f>
        <v>23</v>
      </c>
      <c r="Q17" s="675">
        <f>VLOOKUP(B17,[1]Sheet1!A$2:C$68,3,FALSE)</f>
        <v>75</v>
      </c>
      <c r="R17" s="436"/>
      <c r="S17" s="219"/>
      <c r="T17" s="219"/>
      <c r="U17" s="435"/>
      <c r="V17" s="271"/>
      <c r="W17" s="220"/>
      <c r="X17" s="220"/>
      <c r="Y17" s="219"/>
      <c r="Z17" s="219"/>
      <c r="AA17" s="219"/>
      <c r="AB17" s="219"/>
    </row>
    <row r="18" spans="1:90" s="60" customFormat="1" ht="23.1" customHeight="1">
      <c r="A18" s="63"/>
      <c r="B18" s="40" t="s">
        <v>1639</v>
      </c>
      <c r="C18" s="5" t="s">
        <v>1640</v>
      </c>
      <c r="D18" s="6">
        <v>1</v>
      </c>
      <c r="E18" s="5" t="s">
        <v>24</v>
      </c>
      <c r="F18" s="5" t="s">
        <v>147</v>
      </c>
      <c r="G18" s="5" t="s">
        <v>64</v>
      </c>
      <c r="H18" s="7" t="s">
        <v>1458</v>
      </c>
      <c r="I18" s="7" t="s">
        <v>1459</v>
      </c>
      <c r="J18" s="419"/>
      <c r="K18" s="538">
        <v>1149</v>
      </c>
      <c r="L18" s="9"/>
      <c r="M18" s="9">
        <v>1149</v>
      </c>
      <c r="N18" s="531">
        <v>803</v>
      </c>
      <c r="O18" s="275">
        <v>0.41</v>
      </c>
      <c r="P18" s="517">
        <f>ROUND($T$4*M18,0)</f>
        <v>27</v>
      </c>
      <c r="Q18" s="237"/>
      <c r="R18" s="436"/>
      <c r="S18" s="219"/>
      <c r="T18" s="219"/>
      <c r="U18" s="435"/>
      <c r="V18" s="271"/>
      <c r="W18" s="220"/>
      <c r="X18" s="220"/>
      <c r="Y18" s="219"/>
      <c r="Z18" s="219"/>
      <c r="AA18" s="219"/>
      <c r="AB18" s="219"/>
    </row>
    <row r="19" spans="1:90" s="73" customFormat="1" ht="19.5" customHeight="1">
      <c r="A19" s="61"/>
      <c r="B19" s="32" t="s">
        <v>1641</v>
      </c>
      <c r="C19" s="33"/>
      <c r="D19" s="34"/>
      <c r="E19" s="33"/>
      <c r="F19" s="33"/>
      <c r="G19" s="33"/>
      <c r="H19" s="35"/>
      <c r="I19" s="35"/>
      <c r="J19" s="418"/>
      <c r="K19" s="528"/>
      <c r="L19" s="35"/>
      <c r="M19" s="35"/>
      <c r="N19" s="528"/>
      <c r="O19" s="278"/>
      <c r="P19" s="516"/>
      <c r="Q19" s="236"/>
      <c r="R19" s="264"/>
      <c r="S19" s="219"/>
      <c r="T19" s="219"/>
      <c r="U19" s="435"/>
      <c r="V19" s="271"/>
      <c r="W19" s="220"/>
      <c r="X19" s="220"/>
      <c r="Y19" s="219"/>
      <c r="Z19" s="219"/>
      <c r="AA19" s="219"/>
      <c r="AB19" s="219"/>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row>
    <row r="20" spans="1:90" s="60" customFormat="1" ht="23.1" customHeight="1">
      <c r="A20" s="63"/>
      <c r="B20" s="40" t="s">
        <v>1642</v>
      </c>
      <c r="C20" s="5" t="s">
        <v>1643</v>
      </c>
      <c r="D20" s="6">
        <v>1</v>
      </c>
      <c r="E20" s="5" t="s">
        <v>1726</v>
      </c>
      <c r="F20" s="5" t="s">
        <v>147</v>
      </c>
      <c r="G20" s="5" t="s">
        <v>64</v>
      </c>
      <c r="H20" s="7" t="s">
        <v>1458</v>
      </c>
      <c r="I20" s="7" t="s">
        <v>1459</v>
      </c>
      <c r="J20" s="419"/>
      <c r="K20" s="538">
        <v>999</v>
      </c>
      <c r="L20" s="9"/>
      <c r="M20" s="9">
        <v>999</v>
      </c>
      <c r="N20" s="531">
        <v>568</v>
      </c>
      <c r="O20" s="275">
        <v>0.38</v>
      </c>
      <c r="P20" s="517">
        <f>ROUND($T$4*M20,0)</f>
        <v>24</v>
      </c>
      <c r="Q20" s="237"/>
      <c r="R20" s="436"/>
      <c r="S20" s="219"/>
      <c r="T20" s="219"/>
      <c r="U20" s="435"/>
      <c r="V20" s="271"/>
      <c r="W20" s="220"/>
      <c r="X20" s="220"/>
      <c r="Y20" s="219"/>
      <c r="Z20" s="219"/>
      <c r="AA20" s="219"/>
      <c r="AB20" s="219"/>
    </row>
    <row r="21" spans="1:90" s="60" customFormat="1" ht="23.1" customHeight="1">
      <c r="A21" s="63"/>
      <c r="B21" s="40" t="s">
        <v>1644</v>
      </c>
      <c r="C21" s="5" t="s">
        <v>1645</v>
      </c>
      <c r="D21" s="6">
        <v>1</v>
      </c>
      <c r="E21" s="5" t="s">
        <v>24</v>
      </c>
      <c r="F21" s="5" t="s">
        <v>147</v>
      </c>
      <c r="G21" s="5" t="s">
        <v>64</v>
      </c>
      <c r="H21" s="7" t="s">
        <v>1458</v>
      </c>
      <c r="I21" s="7" t="s">
        <v>1459</v>
      </c>
      <c r="J21" s="419"/>
      <c r="K21" s="538">
        <v>1149</v>
      </c>
      <c r="L21" s="9"/>
      <c r="M21" s="9">
        <v>1149</v>
      </c>
      <c r="N21" s="531">
        <v>837</v>
      </c>
      <c r="O21" s="275">
        <v>0.42</v>
      </c>
      <c r="P21" s="517">
        <f>ROUND($T$4*M21,0)</f>
        <v>27</v>
      </c>
      <c r="Q21" s="675">
        <f>VLOOKUP(B21,[1]Sheet1!A$2:C$68,3,FALSE)</f>
        <v>75</v>
      </c>
      <c r="R21" s="436"/>
      <c r="S21" s="219"/>
      <c r="T21" s="219"/>
      <c r="U21" s="435"/>
      <c r="V21" s="271"/>
      <c r="W21" s="220"/>
      <c r="X21" s="220"/>
      <c r="Y21" s="219"/>
      <c r="Z21" s="219"/>
      <c r="AA21" s="219"/>
      <c r="AB21" s="219"/>
    </row>
    <row r="22" spans="1:90" s="73" customFormat="1" ht="19.5" customHeight="1">
      <c r="A22" s="61"/>
      <c r="B22" s="32" t="s">
        <v>1646</v>
      </c>
      <c r="C22" s="33"/>
      <c r="D22" s="34"/>
      <c r="E22" s="33"/>
      <c r="F22" s="33"/>
      <c r="G22" s="33"/>
      <c r="H22" s="35"/>
      <c r="I22" s="35"/>
      <c r="J22" s="418"/>
      <c r="K22" s="528"/>
      <c r="L22" s="35"/>
      <c r="M22" s="35"/>
      <c r="N22" s="528"/>
      <c r="O22" s="278"/>
      <c r="P22" s="516"/>
      <c r="Q22" s="236"/>
      <c r="R22" s="264"/>
      <c r="S22" s="219"/>
      <c r="T22" s="219"/>
      <c r="U22" s="435"/>
      <c r="V22" s="271"/>
      <c r="W22" s="220"/>
      <c r="X22" s="220"/>
      <c r="Y22" s="219"/>
      <c r="Z22" s="219"/>
      <c r="AA22" s="219"/>
      <c r="AB22" s="219"/>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row>
    <row r="23" spans="1:90" s="60" customFormat="1" ht="23.1" customHeight="1">
      <c r="A23" s="63"/>
      <c r="B23" s="40" t="s">
        <v>1647</v>
      </c>
      <c r="C23" s="5" t="s">
        <v>1648</v>
      </c>
      <c r="D23" s="6">
        <v>1</v>
      </c>
      <c r="E23" s="5" t="s">
        <v>24</v>
      </c>
      <c r="F23" s="5" t="s">
        <v>147</v>
      </c>
      <c r="G23" s="5" t="s">
        <v>64</v>
      </c>
      <c r="H23" s="7" t="s">
        <v>1458</v>
      </c>
      <c r="I23" s="7" t="s">
        <v>1459</v>
      </c>
      <c r="J23" s="419"/>
      <c r="K23" s="538">
        <v>1399</v>
      </c>
      <c r="L23" s="9"/>
      <c r="M23" s="9">
        <v>1399</v>
      </c>
      <c r="N23" s="531">
        <v>500</v>
      </c>
      <c r="O23" s="275">
        <v>0.26</v>
      </c>
      <c r="P23" s="517">
        <f>ROUND($T$4*M23,0)</f>
        <v>33</v>
      </c>
      <c r="Q23" s="237"/>
      <c r="R23" s="436"/>
      <c r="S23" s="219"/>
      <c r="T23" s="219"/>
      <c r="U23" s="435"/>
      <c r="V23" s="271"/>
      <c r="W23" s="220"/>
      <c r="X23" s="220"/>
      <c r="Y23" s="219"/>
      <c r="Z23" s="219"/>
      <c r="AA23" s="219"/>
      <c r="AB23" s="219"/>
    </row>
    <row r="24" spans="1:90" s="60" customFormat="1" ht="23.1" customHeight="1">
      <c r="A24" s="63"/>
      <c r="B24" s="40" t="s">
        <v>1649</v>
      </c>
      <c r="C24" s="5" t="s">
        <v>1650</v>
      </c>
      <c r="D24" s="6">
        <v>1</v>
      </c>
      <c r="E24" s="5" t="s">
        <v>23</v>
      </c>
      <c r="F24" s="5" t="s">
        <v>147</v>
      </c>
      <c r="G24" s="5" t="s">
        <v>64</v>
      </c>
      <c r="H24" s="7" t="s">
        <v>1458</v>
      </c>
      <c r="I24" s="7" t="s">
        <v>1517</v>
      </c>
      <c r="J24" s="419"/>
      <c r="K24" s="538">
        <v>1899</v>
      </c>
      <c r="L24" s="9"/>
      <c r="M24" s="9">
        <v>1899</v>
      </c>
      <c r="N24" s="531">
        <v>647</v>
      </c>
      <c r="O24" s="275">
        <v>0.25</v>
      </c>
      <c r="P24" s="517">
        <f>ROUND($T$4*M24,0)</f>
        <v>45</v>
      </c>
      <c r="Q24" s="237"/>
      <c r="R24" s="436"/>
      <c r="S24" s="219"/>
      <c r="T24" s="219"/>
      <c r="U24" s="435"/>
      <c r="V24" s="271"/>
      <c r="W24" s="220"/>
      <c r="X24" s="220"/>
      <c r="Y24" s="219"/>
      <c r="Z24" s="219"/>
      <c r="AA24" s="219"/>
      <c r="AB24" s="219"/>
    </row>
    <row r="25" spans="1:90" s="73" customFormat="1" ht="19.5" customHeight="1">
      <c r="A25" s="61"/>
      <c r="B25" s="32" t="s">
        <v>1457</v>
      </c>
      <c r="C25" s="33"/>
      <c r="D25" s="34"/>
      <c r="E25" s="33"/>
      <c r="F25" s="33"/>
      <c r="G25" s="33"/>
      <c r="H25" s="35"/>
      <c r="I25" s="35"/>
      <c r="J25" s="418"/>
      <c r="K25" s="528"/>
      <c r="L25" s="35"/>
      <c r="M25" s="35"/>
      <c r="N25" s="528"/>
      <c r="O25" s="278"/>
      <c r="P25" s="516"/>
      <c r="Q25" s="236"/>
      <c r="R25" s="264"/>
      <c r="S25" s="219"/>
      <c r="T25" s="219"/>
      <c r="U25" s="435"/>
      <c r="V25" s="271"/>
      <c r="W25" s="220"/>
      <c r="X25" s="220"/>
      <c r="Y25" s="219"/>
      <c r="Z25" s="219"/>
      <c r="AA25" s="219"/>
      <c r="AB25" s="219"/>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row>
    <row r="26" spans="1:90" s="60" customFormat="1" ht="23.1" customHeight="1">
      <c r="A26" s="63"/>
      <c r="B26" s="40" t="s">
        <v>1428</v>
      </c>
      <c r="C26" s="5" t="s">
        <v>1429</v>
      </c>
      <c r="D26" s="6">
        <v>1</v>
      </c>
      <c r="E26" s="5" t="s">
        <v>24</v>
      </c>
      <c r="F26" s="5" t="s">
        <v>147</v>
      </c>
      <c r="G26" s="5" t="s">
        <v>64</v>
      </c>
      <c r="H26" s="7" t="s">
        <v>1458</v>
      </c>
      <c r="I26" s="7" t="s">
        <v>1459</v>
      </c>
      <c r="J26" s="419"/>
      <c r="K26" s="538">
        <v>999</v>
      </c>
      <c r="L26" s="9"/>
      <c r="M26" s="9">
        <f t="shared" si="0"/>
        <v>999</v>
      </c>
      <c r="N26" s="530">
        <v>829</v>
      </c>
      <c r="O26" s="275">
        <v>0.44897959183673469</v>
      </c>
      <c r="P26" s="517">
        <f>ROUND($T$4*M26,0)</f>
        <v>24</v>
      </c>
      <c r="Q26" s="237"/>
      <c r="R26" s="436"/>
      <c r="S26" s="219"/>
      <c r="T26" s="219"/>
      <c r="U26" s="435"/>
      <c r="V26" s="271"/>
      <c r="W26" s="220"/>
      <c r="X26" s="220"/>
      <c r="Y26" s="219"/>
      <c r="Z26" s="219"/>
      <c r="AA26" s="219"/>
      <c r="AB26" s="219"/>
    </row>
    <row r="27" spans="1:90" s="60" customFormat="1" ht="23.1" customHeight="1">
      <c r="A27" s="63"/>
      <c r="B27" s="40" t="s">
        <v>1436</v>
      </c>
      <c r="C27" s="5" t="s">
        <v>1437</v>
      </c>
      <c r="D27" s="6">
        <v>1</v>
      </c>
      <c r="E27" s="5" t="s">
        <v>23</v>
      </c>
      <c r="F27" s="5" t="s">
        <v>147</v>
      </c>
      <c r="G27" s="5" t="s">
        <v>64</v>
      </c>
      <c r="H27" s="7" t="s">
        <v>1458</v>
      </c>
      <c r="I27" s="7" t="s">
        <v>1517</v>
      </c>
      <c r="J27" s="419"/>
      <c r="K27" s="538">
        <v>1599</v>
      </c>
      <c r="L27" s="9"/>
      <c r="M27" s="9">
        <f t="shared" si="0"/>
        <v>1599</v>
      </c>
      <c r="N27" s="530">
        <v>937</v>
      </c>
      <c r="O27" s="275">
        <v>0.37</v>
      </c>
      <c r="P27" s="517">
        <f>ROUND($T$4*M27,0)</f>
        <v>38</v>
      </c>
      <c r="Q27" s="237"/>
      <c r="R27" s="436"/>
      <c r="S27" s="219"/>
      <c r="T27" s="219"/>
      <c r="U27" s="435"/>
      <c r="V27" s="271"/>
      <c r="W27" s="220"/>
      <c r="X27" s="220"/>
      <c r="Y27" s="219"/>
      <c r="Z27" s="219"/>
      <c r="AA27" s="219"/>
      <c r="AB27" s="219"/>
    </row>
    <row r="28" spans="1:90" s="60" customFormat="1" ht="23.1" customHeight="1">
      <c r="A28" s="63"/>
      <c r="B28" s="40" t="s">
        <v>1441</v>
      </c>
      <c r="C28" s="5" t="s">
        <v>1442</v>
      </c>
      <c r="D28" s="6">
        <v>1</v>
      </c>
      <c r="E28" s="5" t="s">
        <v>23</v>
      </c>
      <c r="F28" s="5" t="s">
        <v>148</v>
      </c>
      <c r="G28" s="5" t="s">
        <v>64</v>
      </c>
      <c r="H28" s="7" t="s">
        <v>1458</v>
      </c>
      <c r="I28" s="7" t="s">
        <v>1517</v>
      </c>
      <c r="J28" s="419"/>
      <c r="K28" s="538">
        <v>1749</v>
      </c>
      <c r="L28" s="9"/>
      <c r="M28" s="9">
        <f t="shared" si="0"/>
        <v>1749</v>
      </c>
      <c r="N28" s="530">
        <v>1220</v>
      </c>
      <c r="O28" s="275">
        <v>0.41</v>
      </c>
      <c r="P28" s="517">
        <f>ROUND($T$4*M28,0)</f>
        <v>42</v>
      </c>
      <c r="Q28" s="675">
        <f>VLOOKUP(B28,[1]Sheet1!A$2:C$68,3,FALSE)</f>
        <v>75</v>
      </c>
      <c r="R28" s="436"/>
      <c r="S28" s="219"/>
      <c r="T28" s="219"/>
      <c r="U28" s="435"/>
      <c r="V28" s="271"/>
      <c r="W28" s="220"/>
      <c r="X28" s="220"/>
      <c r="Y28" s="219"/>
      <c r="Z28" s="219"/>
      <c r="AA28" s="219"/>
      <c r="AB28" s="219"/>
    </row>
    <row r="29" spans="1:90" s="60" customFormat="1" ht="23.1" customHeight="1">
      <c r="A29" s="63"/>
      <c r="B29" s="40" t="s">
        <v>1658</v>
      </c>
      <c r="C29" s="5" t="s">
        <v>1659</v>
      </c>
      <c r="D29" s="6">
        <v>2</v>
      </c>
      <c r="E29" s="5" t="s">
        <v>23</v>
      </c>
      <c r="F29" s="5" t="s">
        <v>703</v>
      </c>
      <c r="G29" s="5" t="s">
        <v>64</v>
      </c>
      <c r="H29" s="7" t="s">
        <v>1467</v>
      </c>
      <c r="I29" s="7" t="s">
        <v>1766</v>
      </c>
      <c r="J29" s="419"/>
      <c r="K29" s="538">
        <v>3999</v>
      </c>
      <c r="L29" s="9"/>
      <c r="M29" s="9">
        <v>3999</v>
      </c>
      <c r="N29" s="531">
        <v>2411</v>
      </c>
      <c r="O29" s="275">
        <v>0.38</v>
      </c>
      <c r="P29" s="517">
        <f>ROUND($T$4*M29,0)</f>
        <v>95</v>
      </c>
      <c r="Q29" s="237"/>
      <c r="R29" s="436"/>
      <c r="S29" s="219"/>
      <c r="T29" s="219"/>
      <c r="U29" s="435"/>
      <c r="V29" s="271"/>
      <c r="W29" s="220"/>
      <c r="X29" s="220"/>
      <c r="Y29" s="219"/>
      <c r="Z29" s="219"/>
      <c r="AA29" s="219"/>
      <c r="AB29" s="219"/>
    </row>
    <row r="30" spans="1:90" s="73" customFormat="1" ht="19.5" customHeight="1">
      <c r="A30" s="61"/>
      <c r="B30" s="32" t="s">
        <v>715</v>
      </c>
      <c r="C30" s="33"/>
      <c r="D30" s="34"/>
      <c r="E30" s="33"/>
      <c r="F30" s="33"/>
      <c r="G30" s="33"/>
      <c r="H30" s="35"/>
      <c r="I30" s="35"/>
      <c r="J30" s="418"/>
      <c r="K30" s="528"/>
      <c r="L30" s="35"/>
      <c r="M30" s="35"/>
      <c r="N30" s="528"/>
      <c r="O30" s="278"/>
      <c r="P30" s="516"/>
      <c r="Q30" s="236"/>
      <c r="R30" s="264"/>
      <c r="S30" s="219"/>
      <c r="T30" s="219"/>
      <c r="U30" s="435"/>
      <c r="V30" s="271"/>
      <c r="W30" s="220"/>
      <c r="X30" s="220"/>
      <c r="Y30" s="219"/>
      <c r="Z30" s="219"/>
      <c r="AA30" s="219"/>
      <c r="AB30" s="219"/>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row>
    <row r="31" spans="1:90" s="60" customFormat="1" ht="23.1" customHeight="1">
      <c r="A31" s="63"/>
      <c r="B31" s="689" t="s">
        <v>613</v>
      </c>
      <c r="C31" s="679" t="s">
        <v>614</v>
      </c>
      <c r="D31" s="690">
        <v>1</v>
      </c>
      <c r="E31" s="679" t="s">
        <v>23</v>
      </c>
      <c r="F31" s="679" t="s">
        <v>147</v>
      </c>
      <c r="G31" s="679" t="s">
        <v>64</v>
      </c>
      <c r="H31" s="681" t="s">
        <v>65</v>
      </c>
      <c r="I31" s="681" t="s">
        <v>429</v>
      </c>
      <c r="J31" s="682"/>
      <c r="K31" s="683">
        <v>1839</v>
      </c>
      <c r="L31" s="684"/>
      <c r="M31" s="684">
        <f t="shared" si="0"/>
        <v>1839</v>
      </c>
      <c r="N31" s="691">
        <v>1285</v>
      </c>
      <c r="O31" s="686">
        <v>0.41133162612035851</v>
      </c>
      <c r="P31" s="687">
        <f t="shared" ref="P31:P38" si="1">ROUND($T$4*M31,0)</f>
        <v>44</v>
      </c>
      <c r="Q31" s="688"/>
      <c r="R31" s="436"/>
      <c r="S31" s="219"/>
      <c r="T31" s="219"/>
      <c r="U31" s="435"/>
      <c r="V31" s="271"/>
      <c r="W31" s="220"/>
      <c r="X31" s="220"/>
      <c r="Y31" s="219"/>
      <c r="Z31" s="219"/>
      <c r="AA31" s="219"/>
      <c r="AB31" s="219"/>
    </row>
    <row r="32" spans="1:90" s="60" customFormat="1" ht="23.1" customHeight="1">
      <c r="A32" s="63"/>
      <c r="B32" s="689" t="s">
        <v>615</v>
      </c>
      <c r="C32" s="679" t="s">
        <v>616</v>
      </c>
      <c r="D32" s="690">
        <v>1</v>
      </c>
      <c r="E32" s="679" t="s">
        <v>23</v>
      </c>
      <c r="F32" s="679" t="s">
        <v>148</v>
      </c>
      <c r="G32" s="679" t="s">
        <v>64</v>
      </c>
      <c r="H32" s="681" t="s">
        <v>83</v>
      </c>
      <c r="I32" s="681" t="s">
        <v>249</v>
      </c>
      <c r="J32" s="682"/>
      <c r="K32" s="683">
        <v>2429</v>
      </c>
      <c r="L32" s="684"/>
      <c r="M32" s="684">
        <f t="shared" si="0"/>
        <v>2429</v>
      </c>
      <c r="N32" s="691">
        <v>1763</v>
      </c>
      <c r="O32" s="686">
        <v>0.42056297709923662</v>
      </c>
      <c r="P32" s="687">
        <f t="shared" si="1"/>
        <v>58</v>
      </c>
      <c r="Q32" s="688"/>
      <c r="R32" s="436"/>
      <c r="S32" s="219"/>
      <c r="T32" s="219"/>
      <c r="U32" s="435"/>
      <c r="V32" s="271"/>
      <c r="W32" s="220"/>
      <c r="X32" s="220"/>
      <c r="Y32" s="219"/>
      <c r="Z32" s="219"/>
      <c r="AA32" s="219"/>
      <c r="AB32" s="219"/>
    </row>
    <row r="33" spans="1:90" s="60" customFormat="1" ht="23.1" customHeight="1">
      <c r="A33" s="63"/>
      <c r="B33" s="689" t="s">
        <v>793</v>
      </c>
      <c r="C33" s="679" t="s">
        <v>796</v>
      </c>
      <c r="D33" s="690">
        <v>1</v>
      </c>
      <c r="E33" s="679" t="s">
        <v>23</v>
      </c>
      <c r="F33" s="679" t="s">
        <v>702</v>
      </c>
      <c r="G33" s="679" t="s">
        <v>64</v>
      </c>
      <c r="H33" s="681" t="s">
        <v>83</v>
      </c>
      <c r="I33" s="681" t="s">
        <v>249</v>
      </c>
      <c r="J33" s="682"/>
      <c r="K33" s="683">
        <v>2599</v>
      </c>
      <c r="L33" s="684"/>
      <c r="M33" s="684">
        <f>SUM(K33-L33)</f>
        <v>2599</v>
      </c>
      <c r="N33" s="691">
        <v>1773</v>
      </c>
      <c r="O33" s="686">
        <v>0.40553522415370541</v>
      </c>
      <c r="P33" s="687">
        <f t="shared" si="1"/>
        <v>62</v>
      </c>
      <c r="Q33" s="688"/>
      <c r="R33" s="436"/>
      <c r="S33" s="219"/>
      <c r="T33" s="219"/>
      <c r="U33" s="435"/>
      <c r="V33" s="271"/>
      <c r="W33" s="220"/>
      <c r="X33" s="220"/>
      <c r="Y33" s="219"/>
      <c r="Z33" s="219"/>
      <c r="AA33" s="219"/>
      <c r="AB33" s="219"/>
    </row>
    <row r="34" spans="1:90" s="60" customFormat="1" ht="23.1" customHeight="1">
      <c r="A34" s="63"/>
      <c r="B34" s="689" t="s">
        <v>617</v>
      </c>
      <c r="C34" s="679" t="s">
        <v>618</v>
      </c>
      <c r="D34" s="690">
        <v>2</v>
      </c>
      <c r="E34" s="679" t="s">
        <v>23</v>
      </c>
      <c r="F34" s="679" t="s">
        <v>148</v>
      </c>
      <c r="G34" s="679" t="s">
        <v>64</v>
      </c>
      <c r="H34" s="681" t="s">
        <v>83</v>
      </c>
      <c r="I34" s="681" t="s">
        <v>421</v>
      </c>
      <c r="J34" s="682"/>
      <c r="K34" s="683">
        <v>3899</v>
      </c>
      <c r="L34" s="684"/>
      <c r="M34" s="684">
        <f t="shared" si="0"/>
        <v>3899</v>
      </c>
      <c r="N34" s="691">
        <v>2192</v>
      </c>
      <c r="O34" s="686">
        <v>0.35987522574289937</v>
      </c>
      <c r="P34" s="687">
        <f t="shared" si="1"/>
        <v>93</v>
      </c>
      <c r="Q34" s="688"/>
      <c r="R34" s="436"/>
      <c r="S34" s="219"/>
      <c r="T34" s="219"/>
      <c r="U34" s="435"/>
      <c r="V34" s="271"/>
      <c r="W34" s="220"/>
      <c r="X34" s="220"/>
      <c r="Y34" s="219"/>
      <c r="Z34" s="219"/>
      <c r="AA34" s="219"/>
      <c r="AB34" s="219"/>
    </row>
    <row r="35" spans="1:90" s="60" customFormat="1" ht="23.1" customHeight="1">
      <c r="A35" s="63"/>
      <c r="B35" s="689" t="s">
        <v>619</v>
      </c>
      <c r="C35" s="679" t="s">
        <v>620</v>
      </c>
      <c r="D35" s="690">
        <v>2</v>
      </c>
      <c r="E35" s="679" t="s">
        <v>23</v>
      </c>
      <c r="F35" s="679" t="s">
        <v>134</v>
      </c>
      <c r="G35" s="679" t="s">
        <v>64</v>
      </c>
      <c r="H35" s="681" t="s">
        <v>84</v>
      </c>
      <c r="I35" s="681" t="s">
        <v>668</v>
      </c>
      <c r="J35" s="682"/>
      <c r="K35" s="683">
        <v>5549</v>
      </c>
      <c r="L35" s="684"/>
      <c r="M35" s="684">
        <f t="shared" si="0"/>
        <v>5549</v>
      </c>
      <c r="N35" s="691">
        <v>3106</v>
      </c>
      <c r="O35" s="686">
        <v>0.35886770652801847</v>
      </c>
      <c r="P35" s="687">
        <f t="shared" si="1"/>
        <v>132</v>
      </c>
      <c r="Q35" s="688"/>
      <c r="R35" s="436"/>
      <c r="S35" s="219"/>
      <c r="T35" s="219"/>
      <c r="U35" s="435"/>
      <c r="V35" s="271"/>
      <c r="W35" s="220"/>
      <c r="X35" s="220"/>
      <c r="Y35" s="219"/>
      <c r="Z35" s="219"/>
      <c r="AA35" s="219"/>
      <c r="AB35" s="219"/>
    </row>
    <row r="36" spans="1:90" s="60" customFormat="1" ht="23.1" customHeight="1">
      <c r="A36" s="63"/>
      <c r="B36" s="689" t="s">
        <v>794</v>
      </c>
      <c r="C36" s="679" t="s">
        <v>798</v>
      </c>
      <c r="D36" s="690">
        <v>2</v>
      </c>
      <c r="E36" s="679" t="s">
        <v>23</v>
      </c>
      <c r="F36" s="679" t="s">
        <v>703</v>
      </c>
      <c r="G36" s="679" t="s">
        <v>64</v>
      </c>
      <c r="H36" s="681" t="s">
        <v>84</v>
      </c>
      <c r="I36" s="681" t="s">
        <v>421</v>
      </c>
      <c r="J36" s="682"/>
      <c r="K36" s="683">
        <v>5699</v>
      </c>
      <c r="L36" s="684"/>
      <c r="M36" s="684">
        <f t="shared" si="0"/>
        <v>5699</v>
      </c>
      <c r="N36" s="691">
        <v>2687</v>
      </c>
      <c r="O36" s="686">
        <v>0.32041497734319102</v>
      </c>
      <c r="P36" s="687">
        <f t="shared" si="1"/>
        <v>136</v>
      </c>
      <c r="Q36" s="688"/>
      <c r="R36" s="436"/>
      <c r="S36" s="219"/>
      <c r="T36" s="219"/>
      <c r="U36" s="435"/>
      <c r="V36" s="271"/>
      <c r="W36" s="220"/>
      <c r="X36" s="220"/>
      <c r="Y36" s="219"/>
      <c r="Z36" s="219"/>
      <c r="AA36" s="219"/>
      <c r="AB36" s="219"/>
    </row>
    <row r="37" spans="1:90" s="60" customFormat="1" ht="23.1" customHeight="1">
      <c r="A37" s="63"/>
      <c r="B37" s="689" t="s">
        <v>1136</v>
      </c>
      <c r="C37" s="679" t="s">
        <v>1137</v>
      </c>
      <c r="D37" s="690">
        <v>2</v>
      </c>
      <c r="E37" s="679" t="s">
        <v>1138</v>
      </c>
      <c r="F37" s="679" t="s">
        <v>906</v>
      </c>
      <c r="G37" s="679" t="s">
        <v>64</v>
      </c>
      <c r="H37" s="681" t="s">
        <v>83</v>
      </c>
      <c r="I37" s="681" t="s">
        <v>149</v>
      </c>
      <c r="J37" s="692" t="s">
        <v>1286</v>
      </c>
      <c r="K37" s="683">
        <v>6949</v>
      </c>
      <c r="L37" s="684"/>
      <c r="M37" s="684">
        <f t="shared" si="0"/>
        <v>6949</v>
      </c>
      <c r="N37" s="691">
        <v>3699</v>
      </c>
      <c r="O37" s="686">
        <v>0.35</v>
      </c>
      <c r="P37" s="687">
        <f t="shared" si="1"/>
        <v>166</v>
      </c>
      <c r="Q37" s="688"/>
      <c r="R37" s="436"/>
      <c r="S37" s="219"/>
      <c r="T37" s="219"/>
      <c r="U37" s="435"/>
      <c r="V37" s="271"/>
      <c r="W37" s="220"/>
      <c r="X37" s="220"/>
      <c r="Y37" s="219"/>
      <c r="Z37" s="219"/>
      <c r="AA37" s="219"/>
      <c r="AB37" s="219"/>
    </row>
    <row r="38" spans="1:90" s="60" customFormat="1" ht="23.1" customHeight="1">
      <c r="A38" s="63"/>
      <c r="B38" s="689" t="s">
        <v>795</v>
      </c>
      <c r="C38" s="679" t="s">
        <v>799</v>
      </c>
      <c r="D38" s="690">
        <v>2</v>
      </c>
      <c r="E38" s="679" t="s">
        <v>23</v>
      </c>
      <c r="F38" s="679" t="s">
        <v>703</v>
      </c>
      <c r="G38" s="679" t="s">
        <v>64</v>
      </c>
      <c r="H38" s="681" t="s">
        <v>84</v>
      </c>
      <c r="I38" s="681" t="s">
        <v>421</v>
      </c>
      <c r="J38" s="682"/>
      <c r="K38" s="683">
        <v>6999</v>
      </c>
      <c r="L38" s="684"/>
      <c r="M38" s="684">
        <f t="shared" si="0"/>
        <v>6999</v>
      </c>
      <c r="N38" s="691">
        <v>2787</v>
      </c>
      <c r="O38" s="686">
        <v>0.28479460453709382</v>
      </c>
      <c r="P38" s="687">
        <f t="shared" si="1"/>
        <v>167</v>
      </c>
      <c r="Q38" s="688"/>
      <c r="R38" s="436"/>
      <c r="S38" s="219"/>
      <c r="T38" s="219"/>
      <c r="U38" s="435"/>
      <c r="V38" s="271"/>
      <c r="W38" s="220"/>
      <c r="X38" s="220"/>
      <c r="Y38" s="219"/>
      <c r="Z38" s="219"/>
      <c r="AA38" s="219"/>
      <c r="AB38" s="219"/>
    </row>
    <row r="39" spans="1:90" s="73" customFormat="1" ht="19.5" customHeight="1">
      <c r="A39" s="61"/>
      <c r="B39" s="32" t="s">
        <v>1331</v>
      </c>
      <c r="C39" s="33"/>
      <c r="D39" s="34"/>
      <c r="E39" s="33"/>
      <c r="F39" s="33"/>
      <c r="G39" s="33"/>
      <c r="H39" s="35"/>
      <c r="I39" s="35"/>
      <c r="J39" s="418"/>
      <c r="K39" s="528"/>
      <c r="L39" s="35"/>
      <c r="M39" s="35"/>
      <c r="N39" s="528"/>
      <c r="O39" s="278"/>
      <c r="P39" s="516"/>
      <c r="Q39" s="236"/>
      <c r="R39" s="264"/>
      <c r="S39" s="219"/>
      <c r="T39" s="219"/>
      <c r="U39" s="435"/>
      <c r="V39" s="271"/>
      <c r="W39" s="220"/>
      <c r="X39" s="220"/>
      <c r="Y39" s="219"/>
      <c r="Z39" s="219"/>
      <c r="AA39" s="219"/>
      <c r="AB39" s="219"/>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row>
    <row r="40" spans="1:90" s="60" customFormat="1" ht="23.1" customHeight="1">
      <c r="A40" s="63"/>
      <c r="B40" s="40" t="s">
        <v>1288</v>
      </c>
      <c r="C40" s="5" t="s">
        <v>1332</v>
      </c>
      <c r="D40" s="6">
        <v>1</v>
      </c>
      <c r="E40" s="5" t="s">
        <v>23</v>
      </c>
      <c r="F40" s="5" t="s">
        <v>147</v>
      </c>
      <c r="G40" s="5" t="s">
        <v>64</v>
      </c>
      <c r="H40" s="7" t="s">
        <v>1466</v>
      </c>
      <c r="I40" s="7" t="s">
        <v>1472</v>
      </c>
      <c r="J40" s="419"/>
      <c r="K40" s="538">
        <v>1839</v>
      </c>
      <c r="L40" s="9"/>
      <c r="M40" s="9">
        <f t="shared" si="0"/>
        <v>1839</v>
      </c>
      <c r="N40" s="531">
        <v>1370</v>
      </c>
      <c r="O40" s="275">
        <v>0.42692427547522593</v>
      </c>
      <c r="P40" s="517">
        <f t="shared" ref="P40:P50" si="2">ROUND($T$4*M40,0)</f>
        <v>44</v>
      </c>
      <c r="Q40" s="237"/>
      <c r="R40" s="436"/>
      <c r="S40" s="219"/>
      <c r="T40" s="219"/>
      <c r="U40" s="435"/>
      <c r="V40" s="271"/>
      <c r="W40" s="220"/>
      <c r="X40" s="220"/>
      <c r="Y40" s="219"/>
      <c r="Z40" s="219"/>
      <c r="AA40" s="219"/>
      <c r="AB40" s="219"/>
    </row>
    <row r="41" spans="1:90" s="60" customFormat="1" ht="23.1" customHeight="1">
      <c r="A41" s="63"/>
      <c r="B41" s="40" t="s">
        <v>1295</v>
      </c>
      <c r="C41" s="5" t="s">
        <v>1333</v>
      </c>
      <c r="D41" s="6">
        <v>1</v>
      </c>
      <c r="E41" s="5" t="s">
        <v>23</v>
      </c>
      <c r="F41" s="5" t="s">
        <v>148</v>
      </c>
      <c r="G41" s="5" t="s">
        <v>64</v>
      </c>
      <c r="H41" s="7" t="s">
        <v>1471</v>
      </c>
      <c r="I41" s="7" t="s">
        <v>1472</v>
      </c>
      <c r="J41" s="419"/>
      <c r="K41" s="538">
        <v>2429</v>
      </c>
      <c r="L41" s="9"/>
      <c r="M41" s="9">
        <f t="shared" si="0"/>
        <v>2429</v>
      </c>
      <c r="N41" s="531">
        <v>1512</v>
      </c>
      <c r="O41" s="275">
        <v>0.38365896980461811</v>
      </c>
      <c r="P41" s="517">
        <f t="shared" si="2"/>
        <v>58</v>
      </c>
      <c r="Q41" s="237"/>
      <c r="R41" s="436"/>
      <c r="S41" s="219"/>
      <c r="T41" s="219"/>
      <c r="U41" s="435"/>
      <c r="V41" s="271"/>
      <c r="W41" s="220"/>
      <c r="X41" s="220"/>
      <c r="Y41" s="219"/>
      <c r="Z41" s="219"/>
      <c r="AA41" s="219"/>
      <c r="AB41" s="219"/>
    </row>
    <row r="42" spans="1:90" s="60" customFormat="1" ht="23.1" customHeight="1">
      <c r="A42" s="63"/>
      <c r="B42" s="463" t="s">
        <v>1589</v>
      </c>
      <c r="C42" s="464" t="s">
        <v>1333</v>
      </c>
      <c r="D42" s="6">
        <v>1</v>
      </c>
      <c r="E42" s="5" t="s">
        <v>23</v>
      </c>
      <c r="F42" s="5" t="s">
        <v>148</v>
      </c>
      <c r="G42" s="5" t="s">
        <v>64</v>
      </c>
      <c r="H42" s="7" t="s">
        <v>1471</v>
      </c>
      <c r="I42" s="7" t="s">
        <v>1512</v>
      </c>
      <c r="J42" s="419"/>
      <c r="K42" s="538">
        <v>2429</v>
      </c>
      <c r="L42" s="466"/>
      <c r="M42" s="9">
        <f t="shared" si="0"/>
        <v>2429</v>
      </c>
      <c r="N42" s="532">
        <v>2162</v>
      </c>
      <c r="O42" s="467">
        <v>0.47</v>
      </c>
      <c r="P42" s="517">
        <f t="shared" si="2"/>
        <v>58</v>
      </c>
      <c r="Q42" s="237"/>
      <c r="R42" s="436"/>
      <c r="S42" s="219"/>
      <c r="T42" s="219"/>
      <c r="U42" s="435"/>
      <c r="V42" s="271"/>
      <c r="W42" s="220"/>
      <c r="X42" s="220"/>
      <c r="Y42" s="219"/>
      <c r="Z42" s="219"/>
      <c r="AA42" s="219"/>
      <c r="AB42" s="219"/>
    </row>
    <row r="43" spans="1:90" s="60" customFormat="1" ht="23.1" customHeight="1">
      <c r="A43" s="63"/>
      <c r="B43" s="40" t="s">
        <v>1297</v>
      </c>
      <c r="C43" s="5" t="s">
        <v>1334</v>
      </c>
      <c r="D43" s="6">
        <v>2</v>
      </c>
      <c r="E43" s="5" t="s">
        <v>23</v>
      </c>
      <c r="F43" s="5" t="s">
        <v>148</v>
      </c>
      <c r="G43" s="5" t="s">
        <v>64</v>
      </c>
      <c r="H43" s="7" t="s">
        <v>1471</v>
      </c>
      <c r="I43" s="7" t="s">
        <v>1512</v>
      </c>
      <c r="J43" s="419"/>
      <c r="K43" s="538">
        <v>3899</v>
      </c>
      <c r="L43" s="9"/>
      <c r="M43" s="9">
        <f t="shared" si="0"/>
        <v>3899</v>
      </c>
      <c r="N43" s="531">
        <v>2351</v>
      </c>
      <c r="O43" s="275">
        <v>0.38</v>
      </c>
      <c r="P43" s="517">
        <f t="shared" si="2"/>
        <v>93</v>
      </c>
      <c r="Q43" s="237"/>
      <c r="R43" s="436"/>
      <c r="S43" s="219"/>
      <c r="T43" s="219"/>
      <c r="U43" s="435"/>
      <c r="V43" s="271"/>
      <c r="W43" s="220"/>
      <c r="X43" s="220"/>
      <c r="Y43" s="219"/>
      <c r="Z43" s="219"/>
      <c r="AA43" s="219"/>
      <c r="AB43" s="219"/>
    </row>
    <row r="44" spans="1:90" s="60" customFormat="1" ht="23.1" customHeight="1">
      <c r="A44" s="63"/>
      <c r="B44" s="463" t="s">
        <v>1590</v>
      </c>
      <c r="C44" s="464" t="s">
        <v>1591</v>
      </c>
      <c r="D44" s="465">
        <v>1</v>
      </c>
      <c r="E44" s="5" t="s">
        <v>23</v>
      </c>
      <c r="F44" s="5" t="s">
        <v>703</v>
      </c>
      <c r="G44" s="5" t="s">
        <v>64</v>
      </c>
      <c r="H44" s="7" t="s">
        <v>1471</v>
      </c>
      <c r="I44" s="7" t="s">
        <v>1512</v>
      </c>
      <c r="J44" s="419"/>
      <c r="K44" s="540">
        <v>3769</v>
      </c>
      <c r="L44" s="466"/>
      <c r="M44" s="9">
        <f t="shared" si="0"/>
        <v>3769</v>
      </c>
      <c r="N44" s="532">
        <v>2412</v>
      </c>
      <c r="O44" s="467">
        <v>0.39</v>
      </c>
      <c r="P44" s="517">
        <f t="shared" si="2"/>
        <v>90</v>
      </c>
      <c r="Q44" s="237"/>
      <c r="R44" s="436"/>
      <c r="S44" s="219"/>
      <c r="T44" s="219"/>
      <c r="U44" s="435"/>
      <c r="V44" s="271"/>
      <c r="W44" s="220"/>
      <c r="X44" s="220"/>
      <c r="Y44" s="219"/>
      <c r="Z44" s="219"/>
      <c r="AA44" s="219"/>
      <c r="AB44" s="219"/>
    </row>
    <row r="45" spans="1:90" s="60" customFormat="1" ht="23.1" customHeight="1">
      <c r="A45" s="63"/>
      <c r="B45" s="40" t="s">
        <v>1307</v>
      </c>
      <c r="C45" s="5" t="s">
        <v>1335</v>
      </c>
      <c r="D45" s="6">
        <v>1</v>
      </c>
      <c r="E45" s="5" t="s">
        <v>23</v>
      </c>
      <c r="F45" s="5" t="s">
        <v>702</v>
      </c>
      <c r="G45" s="5" t="s">
        <v>64</v>
      </c>
      <c r="H45" s="7" t="s">
        <v>1467</v>
      </c>
      <c r="I45" s="7" t="s">
        <v>1512</v>
      </c>
      <c r="J45" s="419"/>
      <c r="K45" s="538">
        <v>3499</v>
      </c>
      <c r="L45" s="9"/>
      <c r="M45" s="9">
        <f t="shared" si="0"/>
        <v>3499</v>
      </c>
      <c r="N45" s="531">
        <v>2033</v>
      </c>
      <c r="O45" s="275">
        <v>0.36749819233550252</v>
      </c>
      <c r="P45" s="517">
        <f t="shared" si="2"/>
        <v>83</v>
      </c>
      <c r="Q45" s="675">
        <f>VLOOKUP(B45,[1]Sheet1!A$2:C$68,3,FALSE)</f>
        <v>50</v>
      </c>
      <c r="R45" s="436"/>
      <c r="S45" s="219"/>
      <c r="T45" s="219"/>
      <c r="U45" s="435"/>
      <c r="V45" s="271"/>
      <c r="W45" s="220"/>
      <c r="X45" s="220"/>
      <c r="Y45" s="219"/>
      <c r="Z45" s="219"/>
      <c r="AA45" s="219"/>
      <c r="AB45" s="219"/>
    </row>
    <row r="46" spans="1:90" s="60" customFormat="1" ht="23.1" customHeight="1">
      <c r="A46" s="63"/>
      <c r="B46" s="463" t="s">
        <v>1592</v>
      </c>
      <c r="C46" s="464" t="s">
        <v>1593</v>
      </c>
      <c r="D46" s="465">
        <v>1</v>
      </c>
      <c r="E46" s="5" t="s">
        <v>23</v>
      </c>
      <c r="F46" s="5" t="s">
        <v>703</v>
      </c>
      <c r="G46" s="5" t="s">
        <v>64</v>
      </c>
      <c r="H46" s="7" t="s">
        <v>1471</v>
      </c>
      <c r="I46" s="7" t="s">
        <v>1512</v>
      </c>
      <c r="J46" s="419"/>
      <c r="K46" s="540">
        <v>4299</v>
      </c>
      <c r="L46" s="466"/>
      <c r="M46" s="9">
        <f t="shared" si="0"/>
        <v>4299</v>
      </c>
      <c r="N46" s="532">
        <v>2522</v>
      </c>
      <c r="O46" s="467">
        <v>0.37</v>
      </c>
      <c r="P46" s="517">
        <f t="shared" si="2"/>
        <v>103</v>
      </c>
      <c r="Q46" s="237"/>
      <c r="R46" s="436"/>
      <c r="S46" s="219"/>
      <c r="T46" s="219"/>
      <c r="U46" s="435"/>
      <c r="V46" s="271"/>
      <c r="W46" s="220"/>
      <c r="X46" s="220"/>
      <c r="Y46" s="219"/>
      <c r="Z46" s="219"/>
      <c r="AA46" s="219"/>
      <c r="AB46" s="219"/>
    </row>
    <row r="47" spans="1:90" s="60" customFormat="1" ht="23.1" customHeight="1">
      <c r="A47" s="63"/>
      <c r="B47" s="40" t="s">
        <v>1312</v>
      </c>
      <c r="C47" s="5" t="s">
        <v>1336</v>
      </c>
      <c r="D47" s="6">
        <v>1</v>
      </c>
      <c r="E47" s="5" t="s">
        <v>23</v>
      </c>
      <c r="F47" s="5" t="s">
        <v>703</v>
      </c>
      <c r="G47" s="5" t="s">
        <v>64</v>
      </c>
      <c r="H47" s="7" t="s">
        <v>1467</v>
      </c>
      <c r="I47" s="7" t="s">
        <v>1512</v>
      </c>
      <c r="J47" s="419"/>
      <c r="K47" s="538">
        <v>4799</v>
      </c>
      <c r="L47" s="9"/>
      <c r="M47" s="9">
        <f t="shared" si="0"/>
        <v>4799</v>
      </c>
      <c r="N47" s="531">
        <v>2791</v>
      </c>
      <c r="O47" s="275">
        <v>0.36772068511198946</v>
      </c>
      <c r="P47" s="517">
        <f t="shared" si="2"/>
        <v>114</v>
      </c>
      <c r="Q47" s="237"/>
      <c r="R47" s="436"/>
      <c r="S47" s="219"/>
      <c r="T47" s="219"/>
      <c r="U47" s="435"/>
      <c r="V47" s="271"/>
      <c r="W47" s="220"/>
      <c r="X47" s="220"/>
      <c r="Y47" s="219"/>
      <c r="Z47" s="219"/>
      <c r="AA47" s="219"/>
      <c r="AB47" s="219"/>
    </row>
    <row r="48" spans="1:90" s="60" customFormat="1" ht="23.1" customHeight="1">
      <c r="A48" s="63"/>
      <c r="B48" s="40" t="s">
        <v>1316</v>
      </c>
      <c r="C48" s="5" t="s">
        <v>1337</v>
      </c>
      <c r="D48" s="6">
        <v>2</v>
      </c>
      <c r="E48" s="5" t="s">
        <v>23</v>
      </c>
      <c r="F48" s="5" t="s">
        <v>906</v>
      </c>
      <c r="G48" s="5" t="s">
        <v>64</v>
      </c>
      <c r="H48" s="7" t="s">
        <v>1467</v>
      </c>
      <c r="I48" s="7" t="s">
        <v>1512</v>
      </c>
      <c r="J48" s="419"/>
      <c r="K48" s="538">
        <v>6499</v>
      </c>
      <c r="L48" s="9"/>
      <c r="M48" s="9">
        <f t="shared" si="0"/>
        <v>6499</v>
      </c>
      <c r="N48" s="531">
        <v>3642</v>
      </c>
      <c r="O48" s="275">
        <v>0.35913617986391877</v>
      </c>
      <c r="P48" s="517">
        <f t="shared" si="2"/>
        <v>155</v>
      </c>
      <c r="Q48" s="237"/>
      <c r="R48" s="436"/>
      <c r="S48" s="219"/>
      <c r="T48" s="219"/>
      <c r="U48" s="435"/>
      <c r="V48" s="271"/>
      <c r="W48" s="220"/>
      <c r="X48" s="220"/>
      <c r="Y48" s="219"/>
      <c r="Z48" s="219"/>
      <c r="AA48" s="219"/>
      <c r="AB48" s="219"/>
    </row>
    <row r="49" spans="1:90" s="60" customFormat="1" ht="23.1" customHeight="1">
      <c r="A49" s="63"/>
      <c r="B49" s="40" t="s">
        <v>1326</v>
      </c>
      <c r="C49" s="5" t="s">
        <v>1338</v>
      </c>
      <c r="D49" s="6">
        <v>2</v>
      </c>
      <c r="E49" s="5" t="s">
        <v>1138</v>
      </c>
      <c r="F49" s="5" t="s">
        <v>906</v>
      </c>
      <c r="G49" s="5" t="s">
        <v>64</v>
      </c>
      <c r="H49" s="7" t="s">
        <v>1471</v>
      </c>
      <c r="I49" s="7" t="s">
        <v>1552</v>
      </c>
      <c r="J49" s="425" t="s">
        <v>1286</v>
      </c>
      <c r="K49" s="538">
        <v>6949</v>
      </c>
      <c r="L49" s="9"/>
      <c r="M49" s="9">
        <f t="shared" si="0"/>
        <v>6949</v>
      </c>
      <c r="N49" s="531">
        <v>2903</v>
      </c>
      <c r="O49" s="275">
        <v>0.29466098254161593</v>
      </c>
      <c r="P49" s="517">
        <f t="shared" si="2"/>
        <v>166</v>
      </c>
      <c r="Q49" s="675">
        <f>VLOOKUP(B49,[1]Sheet1!A$2:C$68,3,FALSE)</f>
        <v>100</v>
      </c>
      <c r="R49" s="436"/>
      <c r="S49" s="219"/>
      <c r="T49" s="219"/>
      <c r="U49" s="435"/>
      <c r="V49" s="271"/>
      <c r="W49" s="220"/>
      <c r="X49" s="220"/>
      <c r="Y49" s="219"/>
      <c r="Z49" s="219"/>
      <c r="AA49" s="219"/>
      <c r="AB49" s="219"/>
    </row>
    <row r="50" spans="1:90" s="60" customFormat="1" ht="23.1" customHeight="1">
      <c r="A50" s="63"/>
      <c r="B50" s="463" t="s">
        <v>1594</v>
      </c>
      <c r="C50" s="464" t="s">
        <v>1595</v>
      </c>
      <c r="D50" s="465">
        <v>2</v>
      </c>
      <c r="E50" s="5" t="s">
        <v>23</v>
      </c>
      <c r="F50" s="5" t="s">
        <v>906</v>
      </c>
      <c r="G50" s="5" t="s">
        <v>64</v>
      </c>
      <c r="H50" s="7" t="s">
        <v>1467</v>
      </c>
      <c r="I50" s="7" t="s">
        <v>1512</v>
      </c>
      <c r="J50" s="419"/>
      <c r="K50" s="540">
        <v>8399</v>
      </c>
      <c r="L50" s="466"/>
      <c r="M50" s="466">
        <f t="shared" si="0"/>
        <v>8399</v>
      </c>
      <c r="N50" s="532">
        <v>4329</v>
      </c>
      <c r="O50" s="467">
        <v>0.34</v>
      </c>
      <c r="P50" s="518">
        <f t="shared" si="2"/>
        <v>200</v>
      </c>
      <c r="Q50" s="237"/>
      <c r="R50" s="436"/>
      <c r="S50" s="219"/>
      <c r="T50" s="219"/>
      <c r="U50" s="435"/>
      <c r="V50" s="271"/>
      <c r="W50" s="220"/>
      <c r="X50" s="220"/>
      <c r="Y50" s="219"/>
      <c r="Z50" s="219"/>
      <c r="AA50" s="219"/>
      <c r="AB50" s="219"/>
    </row>
    <row r="51" spans="1:90" s="73" customFormat="1" ht="19.5" customHeight="1">
      <c r="A51" s="61"/>
      <c r="B51" s="32" t="s">
        <v>852</v>
      </c>
      <c r="C51" s="33"/>
      <c r="D51" s="34"/>
      <c r="E51" s="33"/>
      <c r="F51" s="33"/>
      <c r="G51" s="33"/>
      <c r="H51" s="35"/>
      <c r="I51" s="35"/>
      <c r="J51" s="418"/>
      <c r="K51" s="528"/>
      <c r="L51" s="35"/>
      <c r="M51" s="35"/>
      <c r="N51" s="528"/>
      <c r="O51" s="278"/>
      <c r="P51" s="516"/>
      <c r="Q51" s="236"/>
      <c r="R51" s="264"/>
      <c r="S51" s="219"/>
      <c r="T51" s="219"/>
      <c r="U51" s="435"/>
      <c r="V51" s="271"/>
      <c r="W51" s="220"/>
      <c r="X51" s="220"/>
      <c r="Y51" s="219"/>
      <c r="Z51" s="219"/>
      <c r="AA51" s="219"/>
      <c r="AB51" s="219"/>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5"/>
    </row>
    <row r="52" spans="1:90" s="60" customFormat="1" ht="23.1" customHeight="1">
      <c r="A52" s="65"/>
      <c r="B52" s="689" t="s">
        <v>848</v>
      </c>
      <c r="C52" s="679" t="s">
        <v>853</v>
      </c>
      <c r="D52" s="690">
        <v>1</v>
      </c>
      <c r="E52" s="679" t="s">
        <v>248</v>
      </c>
      <c r="F52" s="679" t="s">
        <v>123</v>
      </c>
      <c r="G52" s="679" t="s">
        <v>64</v>
      </c>
      <c r="H52" s="681" t="s">
        <v>65</v>
      </c>
      <c r="I52" s="693" t="s">
        <v>857</v>
      </c>
      <c r="J52" s="694"/>
      <c r="K52" s="683">
        <v>1254</v>
      </c>
      <c r="L52" s="684"/>
      <c r="M52" s="684">
        <f t="shared" ref="M52:M71" si="3">SUM(K52-L52)</f>
        <v>1254</v>
      </c>
      <c r="N52" s="691">
        <v>437</v>
      </c>
      <c r="O52" s="686">
        <v>0.25842696629213485</v>
      </c>
      <c r="P52" s="687">
        <f>ROUND($T$4*M52,0)</f>
        <v>30</v>
      </c>
      <c r="Q52" s="688"/>
      <c r="R52" s="436"/>
      <c r="S52" s="219"/>
      <c r="T52" s="219"/>
      <c r="U52" s="435"/>
      <c r="V52" s="271"/>
      <c r="W52" s="220"/>
      <c r="X52" s="220"/>
      <c r="Y52" s="219"/>
      <c r="Z52" s="219"/>
      <c r="AA52" s="219"/>
      <c r="AB52" s="219"/>
    </row>
    <row r="53" spans="1:90" s="60" customFormat="1" ht="23.1" customHeight="1">
      <c r="A53" s="65"/>
      <c r="B53" s="689" t="s">
        <v>849</v>
      </c>
      <c r="C53" s="679" t="s">
        <v>854</v>
      </c>
      <c r="D53" s="690">
        <v>1</v>
      </c>
      <c r="E53" s="679" t="s">
        <v>23</v>
      </c>
      <c r="F53" s="679" t="s">
        <v>147</v>
      </c>
      <c r="G53" s="679" t="s">
        <v>64</v>
      </c>
      <c r="H53" s="681" t="s">
        <v>83</v>
      </c>
      <c r="I53" s="693" t="s">
        <v>390</v>
      </c>
      <c r="J53" s="694"/>
      <c r="K53" s="683">
        <v>1804</v>
      </c>
      <c r="L53" s="684"/>
      <c r="M53" s="684">
        <f t="shared" si="3"/>
        <v>1804</v>
      </c>
      <c r="N53" s="691">
        <v>830</v>
      </c>
      <c r="O53" s="686">
        <v>0.31511009870918755</v>
      </c>
      <c r="P53" s="687">
        <f>ROUND($T$4*M53,0)</f>
        <v>43</v>
      </c>
      <c r="Q53" s="688"/>
      <c r="R53" s="436"/>
      <c r="S53" s="219"/>
      <c r="T53" s="219"/>
      <c r="U53" s="435"/>
      <c r="V53" s="271"/>
      <c r="W53" s="220"/>
      <c r="X53" s="220"/>
      <c r="Y53" s="219"/>
      <c r="Z53" s="219"/>
      <c r="AA53" s="219"/>
      <c r="AB53" s="219"/>
    </row>
    <row r="54" spans="1:90" s="60" customFormat="1" ht="23.1" customHeight="1">
      <c r="A54" s="65"/>
      <c r="B54" s="689" t="s">
        <v>850</v>
      </c>
      <c r="C54" s="679" t="s">
        <v>855</v>
      </c>
      <c r="D54" s="690">
        <v>1</v>
      </c>
      <c r="E54" s="679" t="s">
        <v>23</v>
      </c>
      <c r="F54" s="679" t="s">
        <v>148</v>
      </c>
      <c r="G54" s="679" t="s">
        <v>64</v>
      </c>
      <c r="H54" s="681" t="s">
        <v>83</v>
      </c>
      <c r="I54" s="693" t="s">
        <v>430</v>
      </c>
      <c r="J54" s="694"/>
      <c r="K54" s="683">
        <v>2199</v>
      </c>
      <c r="L54" s="684"/>
      <c r="M54" s="684">
        <f t="shared" si="3"/>
        <v>2199</v>
      </c>
      <c r="N54" s="691">
        <v>1195</v>
      </c>
      <c r="O54" s="686">
        <v>0.35209192692987623</v>
      </c>
      <c r="P54" s="687">
        <f>ROUND($T$4*M54,0)</f>
        <v>52</v>
      </c>
      <c r="Q54" s="688"/>
      <c r="R54" s="436"/>
      <c r="S54" s="219"/>
      <c r="T54" s="219"/>
      <c r="U54" s="435"/>
      <c r="V54" s="271"/>
      <c r="W54" s="220"/>
      <c r="X54" s="220"/>
      <c r="Y54" s="219"/>
      <c r="Z54" s="219"/>
      <c r="AA54" s="219"/>
      <c r="AB54" s="219"/>
    </row>
    <row r="55" spans="1:90" s="60" customFormat="1" ht="23.1" customHeight="1">
      <c r="A55" s="65"/>
      <c r="B55" s="689" t="s">
        <v>851</v>
      </c>
      <c r="C55" s="679" t="s">
        <v>856</v>
      </c>
      <c r="D55" s="690">
        <v>2</v>
      </c>
      <c r="E55" s="679" t="s">
        <v>207</v>
      </c>
      <c r="F55" s="679" t="s">
        <v>134</v>
      </c>
      <c r="G55" s="679" t="s">
        <v>64</v>
      </c>
      <c r="H55" s="681" t="s">
        <v>84</v>
      </c>
      <c r="I55" s="693" t="s">
        <v>858</v>
      </c>
      <c r="J55" s="694"/>
      <c r="K55" s="683">
        <v>4049</v>
      </c>
      <c r="L55" s="684"/>
      <c r="M55" s="684">
        <f t="shared" si="3"/>
        <v>4049</v>
      </c>
      <c r="N55" s="691">
        <v>2673</v>
      </c>
      <c r="O55" s="686">
        <v>0.39764950907468016</v>
      </c>
      <c r="P55" s="687">
        <f>ROUND($T$4*M55,0)</f>
        <v>97</v>
      </c>
      <c r="Q55" s="688"/>
      <c r="R55" s="436"/>
      <c r="S55" s="219"/>
      <c r="T55" s="219"/>
      <c r="U55" s="435"/>
      <c r="V55" s="271"/>
      <c r="W55" s="220"/>
      <c r="X55" s="220"/>
      <c r="Y55" s="219"/>
      <c r="Z55" s="219"/>
      <c r="AA55" s="219"/>
      <c r="AB55" s="219"/>
    </row>
    <row r="56" spans="1:90" s="73" customFormat="1" ht="19.5" customHeight="1">
      <c r="A56" s="61"/>
      <c r="B56" s="32" t="s">
        <v>1460</v>
      </c>
      <c r="C56" s="33"/>
      <c r="D56" s="34"/>
      <c r="E56" s="33"/>
      <c r="F56" s="33"/>
      <c r="G56" s="33"/>
      <c r="H56" s="35"/>
      <c r="I56" s="35"/>
      <c r="J56" s="418"/>
      <c r="K56" s="528"/>
      <c r="L56" s="35"/>
      <c r="M56" s="35"/>
      <c r="N56" s="528"/>
      <c r="O56" s="278"/>
      <c r="P56" s="516"/>
      <c r="Q56" s="236"/>
      <c r="R56" s="264"/>
      <c r="S56" s="219"/>
      <c r="T56" s="219"/>
      <c r="U56" s="435"/>
      <c r="V56" s="271"/>
      <c r="W56" s="220"/>
      <c r="X56" s="220"/>
      <c r="Y56" s="219"/>
      <c r="Z56" s="219"/>
      <c r="AA56" s="219"/>
      <c r="AB56" s="219"/>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c r="CC56" s="55"/>
      <c r="CD56" s="55"/>
      <c r="CE56" s="55"/>
      <c r="CF56" s="55"/>
      <c r="CG56" s="55"/>
      <c r="CH56" s="55"/>
      <c r="CI56" s="55"/>
      <c r="CJ56" s="55"/>
      <c r="CK56" s="55"/>
      <c r="CL56" s="55"/>
    </row>
    <row r="57" spans="1:90" s="60" customFormat="1" ht="23.1" customHeight="1">
      <c r="A57" s="63"/>
      <c r="B57" s="289" t="s">
        <v>1414</v>
      </c>
      <c r="C57" s="5" t="s">
        <v>1415</v>
      </c>
      <c r="D57" s="6">
        <v>1</v>
      </c>
      <c r="E57" s="5" t="s">
        <v>248</v>
      </c>
      <c r="F57" s="5" t="s">
        <v>147</v>
      </c>
      <c r="G57" s="5" t="s">
        <v>292</v>
      </c>
      <c r="H57" s="7" t="s">
        <v>1458</v>
      </c>
      <c r="I57" s="7" t="s">
        <v>1459</v>
      </c>
      <c r="J57" s="419"/>
      <c r="K57" s="539">
        <v>1309</v>
      </c>
      <c r="L57" s="44"/>
      <c r="M57" s="44">
        <f>SUM(K57-L57)</f>
        <v>1309</v>
      </c>
      <c r="N57" s="530">
        <v>781</v>
      </c>
      <c r="O57" s="275">
        <v>0.37368421052631579</v>
      </c>
      <c r="P57" s="517">
        <f>ROUND($T$4*M57,0)</f>
        <v>31</v>
      </c>
      <c r="Q57" s="237"/>
      <c r="R57" s="436"/>
      <c r="S57" s="219"/>
      <c r="T57" s="219"/>
      <c r="U57" s="435"/>
      <c r="V57" s="271"/>
      <c r="W57" s="220"/>
      <c r="X57" s="220"/>
      <c r="Y57" s="219"/>
      <c r="Z57" s="219"/>
      <c r="AA57" s="219"/>
      <c r="AB57" s="219"/>
    </row>
    <row r="58" spans="1:90" s="60" customFormat="1" ht="23.1" customHeight="1">
      <c r="A58" s="63"/>
      <c r="B58" s="289" t="s">
        <v>1423</v>
      </c>
      <c r="C58" s="5" t="s">
        <v>1424</v>
      </c>
      <c r="D58" s="6">
        <v>1</v>
      </c>
      <c r="E58" s="5" t="s">
        <v>23</v>
      </c>
      <c r="F58" s="5" t="s">
        <v>147</v>
      </c>
      <c r="G58" s="5" t="s">
        <v>64</v>
      </c>
      <c r="H58" s="7" t="s">
        <v>1458</v>
      </c>
      <c r="I58" s="7" t="s">
        <v>1517</v>
      </c>
      <c r="J58" s="419"/>
      <c r="K58" s="539">
        <v>1679</v>
      </c>
      <c r="L58" s="44"/>
      <c r="M58" s="44">
        <f>SUM(K58-L58)</f>
        <v>1679</v>
      </c>
      <c r="N58" s="530">
        <v>1196</v>
      </c>
      <c r="O58" s="275">
        <v>0.41599999999999998</v>
      </c>
      <c r="P58" s="517">
        <f>ROUND($T$4*M58,0)</f>
        <v>40</v>
      </c>
      <c r="Q58" s="237"/>
      <c r="R58" s="436"/>
      <c r="S58" s="219"/>
      <c r="T58" s="219"/>
      <c r="U58" s="435"/>
      <c r="V58" s="271"/>
      <c r="W58" s="220"/>
      <c r="X58" s="220"/>
      <c r="Y58" s="219"/>
      <c r="Z58" s="219"/>
      <c r="AA58" s="219"/>
      <c r="AB58" s="219"/>
    </row>
    <row r="59" spans="1:90" s="60" customFormat="1" ht="23.1" customHeight="1">
      <c r="A59" s="63"/>
      <c r="B59" s="40" t="s">
        <v>1654</v>
      </c>
      <c r="C59" s="5" t="s">
        <v>1655</v>
      </c>
      <c r="D59" s="6">
        <v>1</v>
      </c>
      <c r="E59" s="5" t="s">
        <v>23</v>
      </c>
      <c r="F59" s="5" t="s">
        <v>147</v>
      </c>
      <c r="G59" s="5" t="s">
        <v>64</v>
      </c>
      <c r="H59" s="7" t="s">
        <v>1736</v>
      </c>
      <c r="I59" s="7" t="s">
        <v>1766</v>
      </c>
      <c r="J59" s="419"/>
      <c r="K59" s="538">
        <v>2199</v>
      </c>
      <c r="L59" s="9"/>
      <c r="M59" s="9">
        <v>2199</v>
      </c>
      <c r="N59" s="531">
        <v>1616</v>
      </c>
      <c r="O59" s="275">
        <v>0.42</v>
      </c>
      <c r="P59" s="517">
        <f>ROUND($T$4*M59,0)</f>
        <v>52</v>
      </c>
      <c r="Q59" s="675">
        <f>VLOOKUP(B59,[1]Sheet1!A$2:C$68,3,FALSE)</f>
        <v>100</v>
      </c>
      <c r="R59" s="436"/>
      <c r="S59" s="219"/>
      <c r="T59" s="219"/>
      <c r="U59" s="435"/>
      <c r="V59" s="271"/>
      <c r="W59" s="220"/>
      <c r="X59" s="220"/>
      <c r="Y59" s="219"/>
      <c r="Z59" s="219"/>
      <c r="AA59" s="219"/>
      <c r="AB59" s="219"/>
    </row>
    <row r="60" spans="1:90" s="60" customFormat="1" ht="23.1" customHeight="1">
      <c r="A60" s="63"/>
      <c r="B60" s="40" t="s">
        <v>1656</v>
      </c>
      <c r="C60" s="5" t="s">
        <v>1657</v>
      </c>
      <c r="D60" s="6">
        <v>2</v>
      </c>
      <c r="E60" s="5" t="s">
        <v>23</v>
      </c>
      <c r="F60" s="5" t="s">
        <v>703</v>
      </c>
      <c r="G60" s="5" t="s">
        <v>64</v>
      </c>
      <c r="H60" s="7" t="s">
        <v>1467</v>
      </c>
      <c r="I60" s="7" t="s">
        <v>1795</v>
      </c>
      <c r="J60" s="419"/>
      <c r="K60" s="538">
        <v>3999</v>
      </c>
      <c r="L60" s="9"/>
      <c r="M60" s="9">
        <v>3999</v>
      </c>
      <c r="N60" s="531">
        <v>2741</v>
      </c>
      <c r="O60" s="275">
        <v>0.41</v>
      </c>
      <c r="P60" s="517">
        <f>ROUND($T$4*M60,0)</f>
        <v>95</v>
      </c>
      <c r="Q60" s="237"/>
      <c r="R60" s="436"/>
      <c r="S60" s="219"/>
      <c r="T60" s="219"/>
      <c r="U60" s="435"/>
      <c r="V60" s="271"/>
      <c r="W60" s="220"/>
      <c r="X60" s="220"/>
      <c r="Y60" s="219"/>
      <c r="Z60" s="219"/>
      <c r="AA60" s="219"/>
      <c r="AB60" s="219"/>
    </row>
    <row r="61" spans="1:90" s="73" customFormat="1" ht="19.5" customHeight="1">
      <c r="A61" s="61"/>
      <c r="B61" s="32" t="s">
        <v>716</v>
      </c>
      <c r="C61" s="33"/>
      <c r="D61" s="34"/>
      <c r="E61" s="33"/>
      <c r="F61" s="33"/>
      <c r="G61" s="33"/>
      <c r="H61" s="35"/>
      <c r="I61" s="35"/>
      <c r="J61" s="418"/>
      <c r="K61" s="528"/>
      <c r="L61" s="35"/>
      <c r="M61" s="35"/>
      <c r="N61" s="528"/>
      <c r="O61" s="278"/>
      <c r="P61" s="516"/>
      <c r="Q61" s="236"/>
      <c r="R61" s="264"/>
      <c r="S61" s="219"/>
      <c r="T61" s="219"/>
      <c r="U61" s="435"/>
      <c r="V61" s="271"/>
      <c r="W61" s="220"/>
      <c r="X61" s="220"/>
      <c r="Y61" s="219"/>
      <c r="Z61" s="219"/>
      <c r="AA61" s="219"/>
      <c r="AB61" s="219"/>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c r="CC61" s="55"/>
      <c r="CD61" s="55"/>
      <c r="CE61" s="55"/>
      <c r="CF61" s="55"/>
      <c r="CG61" s="55"/>
      <c r="CH61" s="55"/>
      <c r="CI61" s="55"/>
      <c r="CJ61" s="55"/>
      <c r="CK61" s="55"/>
      <c r="CL61" s="55"/>
    </row>
    <row r="62" spans="1:90" s="60" customFormat="1" ht="23.1" customHeight="1">
      <c r="A62" s="65"/>
      <c r="B62" s="676" t="s">
        <v>621</v>
      </c>
      <c r="C62" s="679" t="s">
        <v>622</v>
      </c>
      <c r="D62" s="690">
        <v>1</v>
      </c>
      <c r="E62" s="679" t="s">
        <v>23</v>
      </c>
      <c r="F62" s="679" t="s">
        <v>147</v>
      </c>
      <c r="G62" s="679" t="s">
        <v>64</v>
      </c>
      <c r="H62" s="681" t="s">
        <v>65</v>
      </c>
      <c r="I62" s="681" t="s">
        <v>704</v>
      </c>
      <c r="J62" s="682"/>
      <c r="K62" s="683">
        <v>1929</v>
      </c>
      <c r="L62" s="684"/>
      <c r="M62" s="684">
        <f t="shared" si="3"/>
        <v>1929</v>
      </c>
      <c r="N62" s="691">
        <v>1294</v>
      </c>
      <c r="O62" s="686">
        <v>0.40148929568724789</v>
      </c>
      <c r="P62" s="687">
        <f t="shared" ref="P62:P71" si="4">ROUND($T$4*M62,0)</f>
        <v>46</v>
      </c>
      <c r="Q62" s="688"/>
      <c r="R62" s="436"/>
      <c r="S62" s="219"/>
      <c r="T62" s="219"/>
      <c r="U62" s="435"/>
      <c r="V62" s="271"/>
      <c r="W62" s="220"/>
      <c r="X62" s="220"/>
      <c r="Y62" s="219"/>
      <c r="Z62" s="219"/>
      <c r="AA62" s="219"/>
      <c r="AB62" s="219"/>
    </row>
    <row r="63" spans="1:90" s="60" customFormat="1" ht="23.1" customHeight="1">
      <c r="A63" s="65"/>
      <c r="B63" s="676" t="s">
        <v>623</v>
      </c>
      <c r="C63" s="679" t="s">
        <v>624</v>
      </c>
      <c r="D63" s="690">
        <v>1</v>
      </c>
      <c r="E63" s="679" t="s">
        <v>23</v>
      </c>
      <c r="F63" s="679" t="s">
        <v>702</v>
      </c>
      <c r="G63" s="679" t="s">
        <v>64</v>
      </c>
      <c r="H63" s="681" t="s">
        <v>65</v>
      </c>
      <c r="I63" s="681" t="s">
        <v>249</v>
      </c>
      <c r="J63" s="682"/>
      <c r="K63" s="683">
        <v>2199</v>
      </c>
      <c r="L63" s="684"/>
      <c r="M63" s="684">
        <f t="shared" si="3"/>
        <v>2199</v>
      </c>
      <c r="N63" s="691">
        <v>1718</v>
      </c>
      <c r="O63" s="686">
        <v>0.43860097013020166</v>
      </c>
      <c r="P63" s="687">
        <f t="shared" si="4"/>
        <v>52</v>
      </c>
      <c r="Q63" s="688"/>
      <c r="R63" s="436"/>
      <c r="S63" s="219"/>
      <c r="T63" s="219"/>
      <c r="U63" s="435"/>
      <c r="V63" s="271"/>
      <c r="W63" s="220"/>
      <c r="X63" s="220"/>
      <c r="Y63" s="219"/>
      <c r="Z63" s="219"/>
      <c r="AA63" s="219"/>
      <c r="AB63" s="219"/>
    </row>
    <row r="64" spans="1:90" s="60" customFormat="1" ht="23.1" customHeight="1">
      <c r="A64" s="65"/>
      <c r="B64" s="676" t="s">
        <v>625</v>
      </c>
      <c r="C64" s="679" t="s">
        <v>626</v>
      </c>
      <c r="D64" s="690">
        <v>2</v>
      </c>
      <c r="E64" s="679" t="s">
        <v>23</v>
      </c>
      <c r="F64" s="679" t="s">
        <v>703</v>
      </c>
      <c r="G64" s="679" t="s">
        <v>64</v>
      </c>
      <c r="H64" s="681" t="s">
        <v>83</v>
      </c>
      <c r="I64" s="681" t="s">
        <v>362</v>
      </c>
      <c r="J64" s="682"/>
      <c r="K64" s="683">
        <v>4099</v>
      </c>
      <c r="L64" s="684"/>
      <c r="M64" s="684">
        <f t="shared" si="3"/>
        <v>4099</v>
      </c>
      <c r="N64" s="691">
        <v>2401</v>
      </c>
      <c r="O64" s="686">
        <v>0.36938461538461537</v>
      </c>
      <c r="P64" s="687">
        <f t="shared" si="4"/>
        <v>98</v>
      </c>
      <c r="Q64" s="688"/>
      <c r="R64" s="436"/>
      <c r="S64" s="219"/>
      <c r="T64" s="219"/>
      <c r="U64" s="435"/>
      <c r="V64" s="271"/>
      <c r="W64" s="220"/>
      <c r="X64" s="220"/>
      <c r="Y64" s="219"/>
      <c r="Z64" s="219"/>
      <c r="AA64" s="219"/>
      <c r="AB64" s="219"/>
    </row>
    <row r="65" spans="1:90" s="60" customFormat="1" ht="23.1" customHeight="1">
      <c r="A65" s="65"/>
      <c r="B65" s="676" t="s">
        <v>1139</v>
      </c>
      <c r="C65" s="679" t="s">
        <v>1140</v>
      </c>
      <c r="D65" s="690">
        <v>2</v>
      </c>
      <c r="E65" s="679" t="s">
        <v>1141</v>
      </c>
      <c r="F65" s="679" t="s">
        <v>134</v>
      </c>
      <c r="G65" s="679" t="s">
        <v>64</v>
      </c>
      <c r="H65" s="681" t="s">
        <v>84</v>
      </c>
      <c r="I65" s="681" t="s">
        <v>705</v>
      </c>
      <c r="J65" s="692" t="s">
        <v>1286</v>
      </c>
      <c r="K65" s="683">
        <v>6529</v>
      </c>
      <c r="L65" s="684"/>
      <c r="M65" s="684">
        <f t="shared" si="3"/>
        <v>6529</v>
      </c>
      <c r="N65" s="691">
        <v>5089</v>
      </c>
      <c r="O65" s="686">
        <v>0.44</v>
      </c>
      <c r="P65" s="687">
        <f t="shared" si="4"/>
        <v>156</v>
      </c>
      <c r="Q65" s="688"/>
      <c r="R65" s="436"/>
      <c r="S65" s="219"/>
      <c r="T65" s="219"/>
      <c r="U65" s="435"/>
      <c r="V65" s="271"/>
      <c r="W65" s="220"/>
      <c r="X65" s="220"/>
      <c r="Y65" s="219"/>
      <c r="Z65" s="219"/>
      <c r="AA65" s="219"/>
      <c r="AB65" s="219"/>
    </row>
    <row r="66" spans="1:90" s="60" customFormat="1" ht="23.1" customHeight="1">
      <c r="A66" s="65"/>
      <c r="B66" s="676" t="s">
        <v>627</v>
      </c>
      <c r="C66" s="679" t="s">
        <v>628</v>
      </c>
      <c r="D66" s="690">
        <v>1</v>
      </c>
      <c r="E66" s="679" t="s">
        <v>23</v>
      </c>
      <c r="F66" s="679" t="s">
        <v>702</v>
      </c>
      <c r="G66" s="679" t="s">
        <v>64</v>
      </c>
      <c r="H66" s="681" t="s">
        <v>65</v>
      </c>
      <c r="I66" s="681" t="s">
        <v>362</v>
      </c>
      <c r="J66" s="682"/>
      <c r="K66" s="683">
        <v>3449</v>
      </c>
      <c r="L66" s="684"/>
      <c r="M66" s="684">
        <f t="shared" si="3"/>
        <v>3449</v>
      </c>
      <c r="N66" s="691">
        <v>1788</v>
      </c>
      <c r="O66" s="686">
        <v>0.34141684170326525</v>
      </c>
      <c r="P66" s="687">
        <f t="shared" si="4"/>
        <v>82</v>
      </c>
      <c r="Q66" s="688"/>
      <c r="R66" s="436"/>
      <c r="S66" s="219"/>
      <c r="T66" s="219"/>
      <c r="U66" s="435"/>
      <c r="V66" s="271"/>
      <c r="W66" s="220"/>
      <c r="X66" s="220"/>
      <c r="Y66" s="219"/>
      <c r="Z66" s="219"/>
      <c r="AA66" s="219"/>
      <c r="AB66" s="219"/>
    </row>
    <row r="67" spans="1:90" s="60" customFormat="1" ht="22.5" customHeight="1">
      <c r="A67" s="65"/>
      <c r="B67" s="676" t="s">
        <v>629</v>
      </c>
      <c r="C67" s="679" t="s">
        <v>630</v>
      </c>
      <c r="D67" s="690">
        <v>2</v>
      </c>
      <c r="E67" s="679" t="s">
        <v>23</v>
      </c>
      <c r="F67" s="679" t="s">
        <v>703</v>
      </c>
      <c r="G67" s="679" t="s">
        <v>64</v>
      </c>
      <c r="H67" s="681" t="s">
        <v>84</v>
      </c>
      <c r="I67" s="681" t="s">
        <v>362</v>
      </c>
      <c r="J67" s="682"/>
      <c r="K67" s="683">
        <v>5929</v>
      </c>
      <c r="L67" s="684"/>
      <c r="M67" s="684">
        <f t="shared" si="3"/>
        <v>5929</v>
      </c>
      <c r="N67" s="691">
        <v>2856</v>
      </c>
      <c r="O67" s="686">
        <v>0.3250996015936255</v>
      </c>
      <c r="P67" s="687">
        <f t="shared" si="4"/>
        <v>141</v>
      </c>
      <c r="Q67" s="688"/>
      <c r="R67" s="436"/>
      <c r="S67" s="219"/>
      <c r="T67" s="219"/>
      <c r="U67" s="435"/>
      <c r="V67" s="271"/>
      <c r="W67" s="220"/>
      <c r="X67" s="220"/>
      <c r="Y67" s="219"/>
      <c r="Z67" s="219"/>
      <c r="AA67" s="219"/>
      <c r="AB67" s="219"/>
    </row>
    <row r="68" spans="1:90" s="60" customFormat="1" ht="23.1" customHeight="1">
      <c r="A68" s="65"/>
      <c r="B68" s="676" t="s">
        <v>800</v>
      </c>
      <c r="C68" s="679" t="s">
        <v>831</v>
      </c>
      <c r="D68" s="690">
        <v>2</v>
      </c>
      <c r="E68" s="679" t="s">
        <v>23</v>
      </c>
      <c r="F68" s="679" t="s">
        <v>703</v>
      </c>
      <c r="G68" s="679" t="s">
        <v>292</v>
      </c>
      <c r="H68" s="681" t="s">
        <v>84</v>
      </c>
      <c r="I68" s="681" t="s">
        <v>705</v>
      </c>
      <c r="J68" s="682"/>
      <c r="K68" s="683">
        <v>6819</v>
      </c>
      <c r="L68" s="684"/>
      <c r="M68" s="684">
        <f>SUM(K68-L68)</f>
        <v>6819</v>
      </c>
      <c r="N68" s="691">
        <v>3061</v>
      </c>
      <c r="O68" s="686">
        <v>0.30981781376518219</v>
      </c>
      <c r="P68" s="687">
        <f t="shared" si="4"/>
        <v>163</v>
      </c>
      <c r="Q68" s="688"/>
      <c r="R68" s="436"/>
      <c r="S68" s="219"/>
      <c r="T68" s="219"/>
      <c r="U68" s="435"/>
      <c r="V68" s="271"/>
      <c r="W68" s="220"/>
      <c r="X68" s="220"/>
      <c r="Y68" s="219"/>
      <c r="Z68" s="219"/>
      <c r="AA68" s="219"/>
      <c r="AB68" s="219"/>
    </row>
    <row r="69" spans="1:90" s="60" customFormat="1" ht="23.1" customHeight="1">
      <c r="A69" s="65"/>
      <c r="B69" s="676" t="s">
        <v>802</v>
      </c>
      <c r="C69" s="679" t="s">
        <v>832</v>
      </c>
      <c r="D69" s="690">
        <v>2</v>
      </c>
      <c r="E69" s="679" t="s">
        <v>23</v>
      </c>
      <c r="F69" s="679" t="s">
        <v>703</v>
      </c>
      <c r="G69" s="679" t="s">
        <v>292</v>
      </c>
      <c r="H69" s="681" t="s">
        <v>84</v>
      </c>
      <c r="I69" s="681" t="s">
        <v>705</v>
      </c>
      <c r="J69" s="682"/>
      <c r="K69" s="683">
        <v>8099</v>
      </c>
      <c r="L69" s="684"/>
      <c r="M69" s="684">
        <f>SUM(K69-L69)</f>
        <v>8099</v>
      </c>
      <c r="N69" s="691">
        <v>3581</v>
      </c>
      <c r="O69" s="686">
        <v>0.30659246575342464</v>
      </c>
      <c r="P69" s="687">
        <f t="shared" si="4"/>
        <v>193</v>
      </c>
      <c r="Q69" s="688"/>
      <c r="R69" s="436"/>
      <c r="S69" s="219"/>
      <c r="T69" s="219"/>
      <c r="U69" s="435"/>
      <c r="V69" s="271"/>
      <c r="W69" s="220"/>
      <c r="X69" s="220"/>
      <c r="Y69" s="219"/>
      <c r="Z69" s="219"/>
      <c r="AA69" s="219"/>
      <c r="AB69" s="219"/>
    </row>
    <row r="70" spans="1:90" s="60" customFormat="1" ht="23.1" customHeight="1">
      <c r="A70" s="65"/>
      <c r="B70" s="676" t="s">
        <v>631</v>
      </c>
      <c r="C70" s="679" t="s">
        <v>632</v>
      </c>
      <c r="D70" s="690">
        <v>1</v>
      </c>
      <c r="E70" s="679" t="s">
        <v>207</v>
      </c>
      <c r="F70" s="679" t="s">
        <v>703</v>
      </c>
      <c r="G70" s="679" t="s">
        <v>292</v>
      </c>
      <c r="H70" s="681" t="s">
        <v>84</v>
      </c>
      <c r="I70" s="681" t="s">
        <v>705</v>
      </c>
      <c r="J70" s="682"/>
      <c r="K70" s="683">
        <v>3389</v>
      </c>
      <c r="L70" s="684"/>
      <c r="M70" s="684">
        <f t="shared" si="3"/>
        <v>3389</v>
      </c>
      <c r="N70" s="691">
        <v>2485</v>
      </c>
      <c r="O70" s="686">
        <v>0.42305073203949606</v>
      </c>
      <c r="P70" s="687">
        <f t="shared" si="4"/>
        <v>81</v>
      </c>
      <c r="Q70" s="688"/>
      <c r="R70" s="436"/>
      <c r="S70" s="219"/>
      <c r="T70" s="219"/>
      <c r="U70" s="435"/>
      <c r="V70" s="271"/>
      <c r="W70" s="220"/>
      <c r="X70" s="220"/>
      <c r="Y70" s="219"/>
      <c r="Z70" s="219"/>
      <c r="AA70" s="219"/>
      <c r="AB70" s="219"/>
    </row>
    <row r="71" spans="1:90" s="60" customFormat="1" ht="23.1" customHeight="1">
      <c r="A71" s="65"/>
      <c r="B71" s="676" t="s">
        <v>684</v>
      </c>
      <c r="C71" s="679" t="s">
        <v>700</v>
      </c>
      <c r="D71" s="690">
        <v>1</v>
      </c>
      <c r="E71" s="679" t="s">
        <v>701</v>
      </c>
      <c r="F71" s="679" t="s">
        <v>702</v>
      </c>
      <c r="G71" s="679" t="s">
        <v>292</v>
      </c>
      <c r="H71" s="681" t="s">
        <v>84</v>
      </c>
      <c r="I71" s="681" t="s">
        <v>705</v>
      </c>
      <c r="J71" s="682"/>
      <c r="K71" s="683">
        <v>2669</v>
      </c>
      <c r="L71" s="684"/>
      <c r="M71" s="684">
        <f t="shared" si="3"/>
        <v>2669</v>
      </c>
      <c r="N71" s="691">
        <v>1911</v>
      </c>
      <c r="O71" s="686">
        <v>0.41724890829694322</v>
      </c>
      <c r="P71" s="687">
        <f t="shared" si="4"/>
        <v>64</v>
      </c>
      <c r="Q71" s="688"/>
      <c r="R71" s="436"/>
      <c r="S71" s="219"/>
      <c r="T71" s="219"/>
      <c r="U71" s="435"/>
      <c r="V71" s="271"/>
      <c r="W71" s="220"/>
      <c r="X71" s="220"/>
      <c r="Y71" s="219"/>
      <c r="Z71" s="219"/>
      <c r="AA71" s="219"/>
      <c r="AB71" s="219"/>
    </row>
    <row r="72" spans="1:90" s="73" customFormat="1" ht="19.5" customHeight="1">
      <c r="A72" s="61"/>
      <c r="B72" s="32" t="s">
        <v>1375</v>
      </c>
      <c r="C72" s="33"/>
      <c r="D72" s="34"/>
      <c r="E72" s="33"/>
      <c r="F72" s="33"/>
      <c r="G72" s="33"/>
      <c r="H72" s="35"/>
      <c r="I72" s="35"/>
      <c r="J72" s="418"/>
      <c r="K72" s="528"/>
      <c r="L72" s="35"/>
      <c r="M72" s="35"/>
      <c r="N72" s="528"/>
      <c r="O72" s="278"/>
      <c r="P72" s="516"/>
      <c r="Q72" s="236"/>
      <c r="R72" s="264"/>
      <c r="S72" s="219"/>
      <c r="T72" s="219"/>
      <c r="U72" s="435"/>
      <c r="V72" s="271"/>
      <c r="W72" s="220"/>
      <c r="X72" s="220"/>
      <c r="Y72" s="219"/>
      <c r="Z72" s="219"/>
      <c r="AA72" s="219"/>
      <c r="AB72" s="219"/>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c r="CC72" s="55"/>
      <c r="CD72" s="55"/>
      <c r="CE72" s="55"/>
      <c r="CF72" s="55"/>
      <c r="CG72" s="55"/>
      <c r="CH72" s="55"/>
      <c r="CI72" s="55"/>
      <c r="CJ72" s="55"/>
      <c r="CK72" s="55"/>
      <c r="CL72" s="55"/>
    </row>
    <row r="73" spans="1:90" s="60" customFormat="1" ht="23.1" customHeight="1">
      <c r="A73" s="65"/>
      <c r="B73" s="4" t="s">
        <v>1348</v>
      </c>
      <c r="C73" s="5" t="s">
        <v>1370</v>
      </c>
      <c r="D73" s="6">
        <v>1</v>
      </c>
      <c r="E73" s="5" t="s">
        <v>23</v>
      </c>
      <c r="F73" s="5" t="s">
        <v>147</v>
      </c>
      <c r="G73" s="5" t="s">
        <v>64</v>
      </c>
      <c r="H73" s="7" t="s">
        <v>1466</v>
      </c>
      <c r="I73" s="7" t="s">
        <v>1472</v>
      </c>
      <c r="J73" s="419"/>
      <c r="K73" s="538">
        <v>1929</v>
      </c>
      <c r="L73" s="9"/>
      <c r="M73" s="9">
        <f t="shared" ref="M73:M84" si="5">SUM(K73-L73)</f>
        <v>1929</v>
      </c>
      <c r="N73" s="531">
        <v>1350</v>
      </c>
      <c r="O73" s="275">
        <v>0.41171088746569073</v>
      </c>
      <c r="P73" s="517">
        <f t="shared" ref="P73:P84" si="6">ROUND($T$4*M73,0)</f>
        <v>46</v>
      </c>
      <c r="Q73" s="237"/>
      <c r="R73" s="436"/>
      <c r="S73" s="219"/>
      <c r="T73" s="219"/>
      <c r="U73" s="435"/>
      <c r="V73" s="271"/>
      <c r="W73" s="220"/>
      <c r="X73" s="220"/>
      <c r="Y73" s="219"/>
      <c r="Z73" s="219"/>
      <c r="AA73" s="219"/>
      <c r="AB73" s="219"/>
    </row>
    <row r="74" spans="1:90" s="60" customFormat="1" ht="23.1" customHeight="1">
      <c r="A74" s="65"/>
      <c r="B74" s="4" t="s">
        <v>1351</v>
      </c>
      <c r="C74" s="5" t="s">
        <v>1371</v>
      </c>
      <c r="D74" s="6">
        <v>1</v>
      </c>
      <c r="E74" s="5" t="s">
        <v>23</v>
      </c>
      <c r="F74" s="5" t="s">
        <v>702</v>
      </c>
      <c r="G74" s="5" t="s">
        <v>64</v>
      </c>
      <c r="H74" s="7" t="s">
        <v>1466</v>
      </c>
      <c r="I74" s="7" t="s">
        <v>1472</v>
      </c>
      <c r="J74" s="419"/>
      <c r="K74" s="538">
        <v>2199</v>
      </c>
      <c r="L74" s="9"/>
      <c r="M74" s="9">
        <f t="shared" si="5"/>
        <v>2199</v>
      </c>
      <c r="N74" s="531">
        <v>1414</v>
      </c>
      <c r="O74" s="275">
        <v>0.39136451702186548</v>
      </c>
      <c r="P74" s="517">
        <f t="shared" si="6"/>
        <v>52</v>
      </c>
      <c r="Q74" s="237"/>
      <c r="R74" s="436"/>
      <c r="S74" s="219"/>
      <c r="T74" s="219"/>
      <c r="U74" s="435"/>
      <c r="V74" s="271"/>
      <c r="W74" s="220"/>
      <c r="X74" s="220"/>
      <c r="Y74" s="219"/>
      <c r="Z74" s="219"/>
      <c r="AA74" s="219"/>
      <c r="AB74" s="219"/>
    </row>
    <row r="75" spans="1:90" s="60" customFormat="1" ht="23.1" customHeight="1">
      <c r="A75" s="65"/>
      <c r="B75" s="468" t="s">
        <v>1580</v>
      </c>
      <c r="C75" s="464" t="s">
        <v>1371</v>
      </c>
      <c r="D75" s="465">
        <v>1</v>
      </c>
      <c r="E75" s="5" t="s">
        <v>23</v>
      </c>
      <c r="F75" s="5" t="s">
        <v>702</v>
      </c>
      <c r="G75" s="5" t="s">
        <v>64</v>
      </c>
      <c r="H75" s="7" t="s">
        <v>1466</v>
      </c>
      <c r="I75" s="7" t="s">
        <v>1512</v>
      </c>
      <c r="J75" s="419"/>
      <c r="K75" s="538">
        <v>2299</v>
      </c>
      <c r="L75" s="466"/>
      <c r="M75" s="9">
        <f t="shared" si="5"/>
        <v>2299</v>
      </c>
      <c r="N75" s="532">
        <v>1664</v>
      </c>
      <c r="O75" s="467">
        <v>0.42</v>
      </c>
      <c r="P75" s="518">
        <f t="shared" si="6"/>
        <v>55</v>
      </c>
      <c r="Q75" s="237"/>
      <c r="R75" s="436"/>
      <c r="S75" s="219"/>
      <c r="T75" s="219"/>
      <c r="U75" s="435"/>
      <c r="V75" s="271"/>
      <c r="W75" s="220"/>
      <c r="X75" s="220"/>
      <c r="Y75" s="219"/>
      <c r="Z75" s="219"/>
      <c r="AA75" s="219"/>
      <c r="AB75" s="219"/>
    </row>
    <row r="76" spans="1:90" s="60" customFormat="1" ht="23.1" customHeight="1">
      <c r="A76" s="65"/>
      <c r="B76" s="4" t="s">
        <v>1359</v>
      </c>
      <c r="C76" s="5" t="s">
        <v>1360</v>
      </c>
      <c r="D76" s="6">
        <v>1</v>
      </c>
      <c r="E76" s="5" t="s">
        <v>701</v>
      </c>
      <c r="F76" s="5" t="s">
        <v>702</v>
      </c>
      <c r="G76" s="5" t="s">
        <v>292</v>
      </c>
      <c r="H76" s="7" t="s">
        <v>1467</v>
      </c>
      <c r="I76" s="7" t="s">
        <v>1513</v>
      </c>
      <c r="J76" s="419"/>
      <c r="K76" s="538">
        <v>2699</v>
      </c>
      <c r="L76" s="9"/>
      <c r="M76" s="9">
        <f>SUM(K76-L76)</f>
        <v>2699</v>
      </c>
      <c r="N76" s="531">
        <v>2073</v>
      </c>
      <c r="O76" s="275">
        <v>0.42962806424344885</v>
      </c>
      <c r="P76" s="517">
        <f>ROUND($T$4*M76,0)</f>
        <v>64</v>
      </c>
      <c r="Q76" s="237"/>
      <c r="R76" s="436"/>
      <c r="S76" s="219"/>
      <c r="T76" s="219"/>
      <c r="U76" s="435"/>
      <c r="V76" s="271"/>
      <c r="W76" s="220"/>
      <c r="X76" s="220"/>
      <c r="Y76" s="219"/>
      <c r="Z76" s="219"/>
      <c r="AA76" s="219"/>
      <c r="AB76" s="219"/>
    </row>
    <row r="77" spans="1:90" s="60" customFormat="1" ht="23.1" customHeight="1">
      <c r="A77" s="65"/>
      <c r="B77" s="4" t="s">
        <v>1354</v>
      </c>
      <c r="C77" s="5" t="s">
        <v>1372</v>
      </c>
      <c r="D77" s="6">
        <v>2</v>
      </c>
      <c r="E77" s="5" t="s">
        <v>23</v>
      </c>
      <c r="F77" s="5" t="s">
        <v>148</v>
      </c>
      <c r="G77" s="5" t="s">
        <v>64</v>
      </c>
      <c r="H77" s="7" t="s">
        <v>1471</v>
      </c>
      <c r="I77" s="7" t="s">
        <v>1512</v>
      </c>
      <c r="J77" s="419"/>
      <c r="K77" s="538">
        <v>3949</v>
      </c>
      <c r="L77" s="9"/>
      <c r="M77" s="9">
        <f t="shared" si="5"/>
        <v>3949</v>
      </c>
      <c r="N77" s="531">
        <v>2470</v>
      </c>
      <c r="O77" s="275">
        <v>0.38479513942981775</v>
      </c>
      <c r="P77" s="517">
        <f t="shared" si="6"/>
        <v>94</v>
      </c>
      <c r="Q77" s="237"/>
      <c r="R77" s="436"/>
      <c r="S77" s="219"/>
      <c r="T77" s="219"/>
      <c r="U77" s="435"/>
      <c r="V77" s="271"/>
      <c r="W77" s="220"/>
      <c r="X77" s="220"/>
      <c r="Y77" s="219"/>
      <c r="Z77" s="219"/>
      <c r="AA77" s="219"/>
      <c r="AB77" s="219"/>
    </row>
    <row r="78" spans="1:90" s="60" customFormat="1" ht="23.1" customHeight="1">
      <c r="A78" s="65"/>
      <c r="B78" s="4" t="s">
        <v>1339</v>
      </c>
      <c r="C78" s="5" t="s">
        <v>1373</v>
      </c>
      <c r="D78" s="6">
        <v>1</v>
      </c>
      <c r="E78" s="5" t="s">
        <v>1456</v>
      </c>
      <c r="F78" s="5" t="s">
        <v>703</v>
      </c>
      <c r="G78" s="5" t="s">
        <v>292</v>
      </c>
      <c r="H78" s="7" t="s">
        <v>1467</v>
      </c>
      <c r="I78" s="7" t="s">
        <v>1792</v>
      </c>
      <c r="J78" s="419"/>
      <c r="K78" s="538">
        <v>3389</v>
      </c>
      <c r="L78" s="9"/>
      <c r="M78" s="9">
        <f t="shared" si="5"/>
        <v>3389</v>
      </c>
      <c r="N78" s="531">
        <v>2341</v>
      </c>
      <c r="O78" s="275">
        <v>0.41</v>
      </c>
      <c r="P78" s="517">
        <f t="shared" si="6"/>
        <v>81</v>
      </c>
      <c r="Q78" s="675">
        <f>VLOOKUP(B78,[1]Sheet1!A$2:C$68,3,FALSE)</f>
        <v>50</v>
      </c>
      <c r="R78" s="436"/>
      <c r="S78" s="219"/>
      <c r="T78" s="219"/>
      <c r="U78" s="435"/>
      <c r="V78" s="271"/>
      <c r="W78" s="220"/>
      <c r="X78" s="220"/>
      <c r="Y78" s="219"/>
      <c r="Z78" s="219"/>
      <c r="AA78" s="219"/>
      <c r="AB78" s="219"/>
    </row>
    <row r="79" spans="1:90" s="60" customFormat="1" ht="23.1" customHeight="1">
      <c r="A79" s="65"/>
      <c r="B79" s="468" t="s">
        <v>1581</v>
      </c>
      <c r="C79" s="464" t="s">
        <v>1582</v>
      </c>
      <c r="D79" s="465">
        <v>1</v>
      </c>
      <c r="E79" s="5" t="s">
        <v>23</v>
      </c>
      <c r="F79" s="5" t="s">
        <v>703</v>
      </c>
      <c r="G79" s="5" t="s">
        <v>64</v>
      </c>
      <c r="H79" s="7" t="s">
        <v>1466</v>
      </c>
      <c r="I79" s="7" t="s">
        <v>1512</v>
      </c>
      <c r="J79" s="419"/>
      <c r="K79" s="540">
        <v>3899</v>
      </c>
      <c r="L79" s="466"/>
      <c r="M79" s="466">
        <f t="shared" si="5"/>
        <v>3899</v>
      </c>
      <c r="N79" s="532">
        <v>2352</v>
      </c>
      <c r="O79" s="467">
        <v>0.38</v>
      </c>
      <c r="P79" s="518">
        <f t="shared" si="6"/>
        <v>93</v>
      </c>
      <c r="Q79" s="237"/>
      <c r="R79" s="436"/>
      <c r="S79" s="219"/>
      <c r="T79" s="219"/>
      <c r="U79" s="435"/>
      <c r="V79" s="271"/>
      <c r="W79" s="220"/>
      <c r="X79" s="220"/>
      <c r="Y79" s="219"/>
      <c r="Z79" s="219"/>
      <c r="AA79" s="219"/>
      <c r="AB79" s="219"/>
    </row>
    <row r="80" spans="1:90" s="60" customFormat="1" ht="23.1" customHeight="1">
      <c r="A80" s="65"/>
      <c r="B80" s="468" t="s">
        <v>1583</v>
      </c>
      <c r="C80" s="464" t="s">
        <v>1584</v>
      </c>
      <c r="D80" s="465">
        <v>1</v>
      </c>
      <c r="E80" s="5" t="s">
        <v>23</v>
      </c>
      <c r="F80" s="5" t="s">
        <v>703</v>
      </c>
      <c r="G80" s="5" t="s">
        <v>64</v>
      </c>
      <c r="H80" s="7" t="s">
        <v>1471</v>
      </c>
      <c r="I80" s="7" t="s">
        <v>1512</v>
      </c>
      <c r="J80" s="419"/>
      <c r="K80" s="540">
        <v>4399</v>
      </c>
      <c r="L80" s="466"/>
      <c r="M80" s="466">
        <f t="shared" si="5"/>
        <v>4399</v>
      </c>
      <c r="N80" s="532">
        <v>2492</v>
      </c>
      <c r="O80" s="467">
        <v>0.36</v>
      </c>
      <c r="P80" s="518">
        <f t="shared" si="6"/>
        <v>105</v>
      </c>
      <c r="Q80" s="237"/>
      <c r="R80" s="436"/>
      <c r="S80" s="219"/>
      <c r="T80" s="219"/>
      <c r="U80" s="435"/>
      <c r="V80" s="271"/>
      <c r="W80" s="220"/>
      <c r="X80" s="220"/>
      <c r="Y80" s="219"/>
      <c r="Z80" s="219"/>
      <c r="AA80" s="219"/>
      <c r="AB80" s="219"/>
    </row>
    <row r="81" spans="1:90" s="60" customFormat="1" ht="23.1" customHeight="1">
      <c r="A81" s="65"/>
      <c r="B81" s="468" t="s">
        <v>1596</v>
      </c>
      <c r="C81" s="464" t="s">
        <v>1597</v>
      </c>
      <c r="D81" s="465">
        <v>2</v>
      </c>
      <c r="E81" s="5" t="s">
        <v>1141</v>
      </c>
      <c r="F81" s="5" t="s">
        <v>1598</v>
      </c>
      <c r="G81" s="464" t="s">
        <v>292</v>
      </c>
      <c r="H81" s="7" t="s">
        <v>1467</v>
      </c>
      <c r="I81" s="7" t="s">
        <v>1792</v>
      </c>
      <c r="J81" s="425" t="s">
        <v>1286</v>
      </c>
      <c r="K81" s="540">
        <v>6529</v>
      </c>
      <c r="L81" s="466"/>
      <c r="M81" s="466">
        <f t="shared" si="5"/>
        <v>6529</v>
      </c>
      <c r="N81" s="532">
        <v>4448</v>
      </c>
      <c r="O81" s="467">
        <v>0.41</v>
      </c>
      <c r="P81" s="518">
        <f t="shared" si="6"/>
        <v>156</v>
      </c>
      <c r="Q81" s="237"/>
      <c r="R81" s="436"/>
      <c r="S81" s="219"/>
      <c r="T81" s="219"/>
      <c r="U81" s="435"/>
      <c r="V81" s="271"/>
      <c r="W81" s="220"/>
      <c r="X81" s="220"/>
      <c r="Y81" s="219"/>
      <c r="Z81" s="219"/>
      <c r="AA81" s="219"/>
      <c r="AB81" s="219"/>
    </row>
    <row r="82" spans="1:90" s="60" customFormat="1" ht="23.1" customHeight="1">
      <c r="A82" s="65"/>
      <c r="B82" s="4" t="s">
        <v>1365</v>
      </c>
      <c r="C82" s="5" t="s">
        <v>1374</v>
      </c>
      <c r="D82" s="6">
        <v>2</v>
      </c>
      <c r="E82" s="5" t="s">
        <v>23</v>
      </c>
      <c r="F82" s="5" t="s">
        <v>906</v>
      </c>
      <c r="G82" s="5" t="s">
        <v>64</v>
      </c>
      <c r="H82" s="7" t="s">
        <v>1467</v>
      </c>
      <c r="I82" s="7" t="s">
        <v>1553</v>
      </c>
      <c r="J82" s="419"/>
      <c r="K82" s="538">
        <v>6699</v>
      </c>
      <c r="L82" s="9"/>
      <c r="M82" s="9">
        <f t="shared" si="5"/>
        <v>6699</v>
      </c>
      <c r="N82" s="531">
        <v>3796</v>
      </c>
      <c r="O82" s="275">
        <v>0.36</v>
      </c>
      <c r="P82" s="517">
        <f t="shared" si="6"/>
        <v>160</v>
      </c>
      <c r="Q82" s="237"/>
      <c r="R82" s="436"/>
      <c r="S82" s="219"/>
      <c r="T82" s="219"/>
      <c r="U82" s="435"/>
      <c r="V82" s="271"/>
      <c r="W82" s="220"/>
      <c r="X82" s="220"/>
      <c r="Y82" s="219"/>
      <c r="Z82" s="219"/>
      <c r="AA82" s="219"/>
      <c r="AB82" s="219"/>
    </row>
    <row r="83" spans="1:90" s="60" customFormat="1" ht="23.1" customHeight="1">
      <c r="A83" s="65"/>
      <c r="B83" s="468" t="s">
        <v>1585</v>
      </c>
      <c r="C83" s="464" t="s">
        <v>1587</v>
      </c>
      <c r="D83" s="465">
        <v>2</v>
      </c>
      <c r="E83" s="5" t="s">
        <v>23</v>
      </c>
      <c r="F83" s="5" t="s">
        <v>906</v>
      </c>
      <c r="G83" s="5" t="s">
        <v>64</v>
      </c>
      <c r="H83" s="7" t="s">
        <v>1467</v>
      </c>
      <c r="I83" s="7" t="s">
        <v>1512</v>
      </c>
      <c r="J83" s="419"/>
      <c r="K83" s="540">
        <v>7299</v>
      </c>
      <c r="L83" s="466"/>
      <c r="M83" s="466">
        <f t="shared" si="5"/>
        <v>7299</v>
      </c>
      <c r="N83" s="532">
        <v>3459</v>
      </c>
      <c r="O83" s="467">
        <v>0.32</v>
      </c>
      <c r="P83" s="518">
        <f t="shared" si="6"/>
        <v>174</v>
      </c>
      <c r="Q83" s="237"/>
      <c r="R83" s="436"/>
      <c r="S83" s="219"/>
      <c r="T83" s="219"/>
      <c r="U83" s="435"/>
      <c r="V83" s="271"/>
      <c r="W83" s="220"/>
      <c r="X83" s="220"/>
      <c r="Y83" s="219"/>
      <c r="Z83" s="219"/>
      <c r="AA83" s="219"/>
      <c r="AB83" s="219"/>
    </row>
    <row r="84" spans="1:90" s="60" customFormat="1" ht="23.1" customHeight="1">
      <c r="A84" s="65"/>
      <c r="B84" s="468" t="s">
        <v>1586</v>
      </c>
      <c r="C84" s="464" t="s">
        <v>1588</v>
      </c>
      <c r="D84" s="465">
        <v>2</v>
      </c>
      <c r="E84" s="5" t="s">
        <v>23</v>
      </c>
      <c r="F84" s="5" t="s">
        <v>906</v>
      </c>
      <c r="G84" s="5" t="s">
        <v>64</v>
      </c>
      <c r="H84" s="7" t="s">
        <v>1467</v>
      </c>
      <c r="I84" s="7" t="s">
        <v>1512</v>
      </c>
      <c r="J84" s="419"/>
      <c r="K84" s="540">
        <v>8599</v>
      </c>
      <c r="L84" s="466"/>
      <c r="M84" s="466">
        <f t="shared" si="5"/>
        <v>8599</v>
      </c>
      <c r="N84" s="532">
        <v>4199</v>
      </c>
      <c r="O84" s="467">
        <v>0.33</v>
      </c>
      <c r="P84" s="518">
        <f t="shared" si="6"/>
        <v>205</v>
      </c>
      <c r="Q84" s="237"/>
      <c r="R84" s="436"/>
      <c r="S84" s="219"/>
      <c r="T84" s="219"/>
      <c r="U84" s="435"/>
      <c r="V84" s="271"/>
      <c r="W84" s="220"/>
      <c r="X84" s="220"/>
      <c r="Y84" s="219"/>
      <c r="Z84" s="219"/>
      <c r="AA84" s="219"/>
      <c r="AB84" s="219"/>
    </row>
    <row r="85" spans="1:90" s="73" customFormat="1" ht="19.5" customHeight="1">
      <c r="A85" s="61"/>
      <c r="B85" s="32" t="s">
        <v>384</v>
      </c>
      <c r="C85" s="33"/>
      <c r="D85" s="34"/>
      <c r="E85" s="33"/>
      <c r="F85" s="33"/>
      <c r="G85" s="33"/>
      <c r="H85" s="35"/>
      <c r="I85" s="35"/>
      <c r="J85" s="418"/>
      <c r="K85" s="541"/>
      <c r="L85" s="41"/>
      <c r="M85" s="41"/>
      <c r="N85" s="520"/>
      <c r="O85" s="279"/>
      <c r="P85" s="516"/>
      <c r="Q85" s="236"/>
      <c r="R85" s="264"/>
      <c r="S85" s="219"/>
      <c r="T85" s="219"/>
      <c r="U85" s="435"/>
      <c r="V85" s="271"/>
      <c r="W85" s="220"/>
      <c r="X85" s="220"/>
      <c r="Y85" s="219"/>
      <c r="Z85" s="219"/>
      <c r="AA85" s="219"/>
      <c r="AB85" s="219"/>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c r="BL85" s="55"/>
      <c r="BM85" s="55"/>
      <c r="BN85" s="55"/>
      <c r="BO85" s="55"/>
      <c r="BP85" s="55"/>
      <c r="BQ85" s="55"/>
      <c r="BR85" s="55"/>
      <c r="BS85" s="55"/>
      <c r="BT85" s="55"/>
      <c r="BU85" s="55"/>
      <c r="BV85" s="55"/>
      <c r="BW85" s="55"/>
      <c r="BX85" s="55"/>
      <c r="BY85" s="55"/>
      <c r="BZ85" s="55"/>
      <c r="CA85" s="55"/>
      <c r="CB85" s="55"/>
      <c r="CC85" s="55"/>
      <c r="CD85" s="55"/>
      <c r="CE85" s="55"/>
      <c r="CF85" s="55"/>
      <c r="CG85" s="55"/>
      <c r="CH85" s="55"/>
      <c r="CI85" s="55"/>
      <c r="CJ85" s="55"/>
      <c r="CK85" s="55"/>
      <c r="CL85" s="55"/>
    </row>
    <row r="86" spans="1:90" s="73" customFormat="1" ht="19.5" customHeight="1">
      <c r="A86" s="61"/>
      <c r="B86" s="903" t="s">
        <v>2155</v>
      </c>
      <c r="C86" s="904" t="s">
        <v>2154</v>
      </c>
      <c r="D86" s="905">
        <v>1</v>
      </c>
      <c r="E86" s="904" t="s">
        <v>23</v>
      </c>
      <c r="F86" s="904" t="s">
        <v>147</v>
      </c>
      <c r="G86" s="904" t="s">
        <v>64</v>
      </c>
      <c r="H86" s="906" t="s">
        <v>65</v>
      </c>
      <c r="I86" s="906" t="s">
        <v>362</v>
      </c>
      <c r="J86" s="907"/>
      <c r="K86" s="908">
        <v>1699</v>
      </c>
      <c r="L86" s="909"/>
      <c r="M86" s="909">
        <f>SUM(K86-L86)</f>
        <v>1699</v>
      </c>
      <c r="N86" s="910">
        <v>869</v>
      </c>
      <c r="O86" s="911">
        <v>0.34</v>
      </c>
      <c r="P86" s="910">
        <f>ROUND($T$4*M86,0)</f>
        <v>41</v>
      </c>
      <c r="Q86" s="675">
        <v>200</v>
      </c>
      <c r="R86" s="264"/>
      <c r="S86" s="219"/>
      <c r="T86" s="219"/>
      <c r="U86" s="435"/>
      <c r="V86" s="271"/>
      <c r="W86" s="220"/>
      <c r="X86" s="220"/>
      <c r="Y86" s="219"/>
      <c r="Z86" s="219"/>
      <c r="AA86" s="219"/>
      <c r="AB86" s="219"/>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c r="BL86" s="55"/>
      <c r="BM86" s="55"/>
      <c r="BN86" s="55"/>
      <c r="BO86" s="55"/>
      <c r="BP86" s="55"/>
      <c r="BQ86" s="55"/>
      <c r="BR86" s="55"/>
      <c r="BS86" s="55"/>
      <c r="BT86" s="55"/>
      <c r="BU86" s="55"/>
      <c r="BV86" s="55"/>
      <c r="BW86" s="55"/>
      <c r="BX86" s="55"/>
      <c r="BY86" s="55"/>
      <c r="BZ86" s="55"/>
      <c r="CA86" s="55"/>
      <c r="CB86" s="55"/>
      <c r="CC86" s="55"/>
      <c r="CD86" s="55"/>
      <c r="CE86" s="55"/>
      <c r="CF86" s="55"/>
      <c r="CG86" s="55"/>
      <c r="CH86" s="55"/>
      <c r="CI86" s="55"/>
      <c r="CJ86" s="55"/>
      <c r="CK86" s="55"/>
      <c r="CL86" s="55"/>
    </row>
    <row r="87" spans="1:90" s="60" customFormat="1" ht="23.1" customHeight="1">
      <c r="A87" s="65"/>
      <c r="B87" s="11" t="s">
        <v>351</v>
      </c>
      <c r="C87" s="5" t="s">
        <v>353</v>
      </c>
      <c r="D87" s="6">
        <v>1</v>
      </c>
      <c r="E87" s="5" t="s">
        <v>207</v>
      </c>
      <c r="F87" s="5" t="s">
        <v>147</v>
      </c>
      <c r="G87" s="5" t="s">
        <v>64</v>
      </c>
      <c r="H87" s="7" t="s">
        <v>84</v>
      </c>
      <c r="I87" s="7" t="s">
        <v>362</v>
      </c>
      <c r="J87" s="419"/>
      <c r="K87" s="538">
        <v>2869</v>
      </c>
      <c r="L87" s="9"/>
      <c r="M87" s="9">
        <f>SUM(K87-L87)</f>
        <v>2869</v>
      </c>
      <c r="N87" s="515">
        <v>1381</v>
      </c>
      <c r="O87" s="275">
        <v>0.31609058402860546</v>
      </c>
      <c r="P87" s="517">
        <f>ROUND($T$4*M87,0)</f>
        <v>68</v>
      </c>
      <c r="Q87" s="675">
        <f>VLOOKUP(B87,[1]Sheet1!A$2:C$68,3,FALSE)</f>
        <v>250</v>
      </c>
      <c r="R87" s="436"/>
      <c r="S87" s="219"/>
      <c r="T87" s="219"/>
      <c r="U87" s="435"/>
      <c r="V87" s="271"/>
      <c r="W87" s="220"/>
      <c r="X87" s="220"/>
      <c r="Y87" s="219"/>
      <c r="Z87" s="219"/>
      <c r="AA87" s="219"/>
      <c r="AB87" s="219"/>
    </row>
    <row r="88" spans="1:90" s="60" customFormat="1" ht="23.1" customHeight="1">
      <c r="A88" s="65"/>
      <c r="B88" s="11" t="s">
        <v>352</v>
      </c>
      <c r="C88" s="5" t="s">
        <v>359</v>
      </c>
      <c r="D88" s="6">
        <v>2</v>
      </c>
      <c r="E88" s="5" t="s">
        <v>23</v>
      </c>
      <c r="F88" s="5" t="s">
        <v>148</v>
      </c>
      <c r="G88" s="5" t="s">
        <v>0</v>
      </c>
      <c r="H88" s="7" t="s">
        <v>84</v>
      </c>
      <c r="I88" s="7" t="s">
        <v>362</v>
      </c>
      <c r="J88" s="419"/>
      <c r="K88" s="538">
        <v>3899</v>
      </c>
      <c r="L88" s="9"/>
      <c r="M88" s="9">
        <f>SUM(K88-L88)</f>
        <v>3899</v>
      </c>
      <c r="N88" s="515">
        <v>1708</v>
      </c>
      <c r="O88" s="275">
        <v>0.3</v>
      </c>
      <c r="P88" s="517">
        <f>ROUND($T$4*M88,0)</f>
        <v>93</v>
      </c>
      <c r="Q88" s="675">
        <f>VLOOKUP(B88,[1]Sheet1!A$2:C$68,3,FALSE)</f>
        <v>250</v>
      </c>
      <c r="R88" s="436"/>
      <c r="S88" s="219"/>
      <c r="T88" s="219"/>
      <c r="U88" s="435"/>
      <c r="V88" s="271"/>
      <c r="W88" s="220"/>
      <c r="X88" s="220"/>
      <c r="Y88" s="219"/>
      <c r="Z88" s="219"/>
      <c r="AA88" s="219"/>
      <c r="AB88" s="219"/>
    </row>
    <row r="89" spans="1:90" s="60" customFormat="1" ht="18.75" customHeight="1">
      <c r="A89" s="65"/>
      <c r="B89" s="32" t="s">
        <v>712</v>
      </c>
      <c r="C89" s="33"/>
      <c r="D89" s="34"/>
      <c r="E89" s="33"/>
      <c r="F89" s="33"/>
      <c r="G89" s="33"/>
      <c r="H89" s="35"/>
      <c r="I89" s="35"/>
      <c r="J89" s="418"/>
      <c r="K89" s="541"/>
      <c r="L89" s="41"/>
      <c r="M89" s="41"/>
      <c r="N89" s="520"/>
      <c r="O89" s="279"/>
      <c r="P89" s="516"/>
      <c r="Q89" s="236"/>
      <c r="R89" s="264"/>
      <c r="S89" s="219"/>
      <c r="T89" s="219"/>
      <c r="U89" s="435"/>
      <c r="V89" s="271"/>
      <c r="W89" s="220"/>
      <c r="X89" s="220"/>
      <c r="Y89" s="219"/>
      <c r="Z89" s="219"/>
      <c r="AA89" s="219"/>
      <c r="AB89" s="219"/>
    </row>
    <row r="90" spans="1:90" s="60" customFormat="1" ht="23.1" customHeight="1">
      <c r="A90" s="65"/>
      <c r="B90" s="4" t="s">
        <v>1023</v>
      </c>
      <c r="C90" s="5" t="s">
        <v>1024</v>
      </c>
      <c r="D90" s="6">
        <v>2</v>
      </c>
      <c r="E90" s="5" t="s">
        <v>268</v>
      </c>
      <c r="F90" s="5" t="s">
        <v>132</v>
      </c>
      <c r="G90" s="5" t="s">
        <v>64</v>
      </c>
      <c r="H90" s="7" t="s">
        <v>269</v>
      </c>
      <c r="I90" s="8" t="s">
        <v>431</v>
      </c>
      <c r="J90" s="421"/>
      <c r="K90" s="538">
        <v>9499</v>
      </c>
      <c r="L90" s="9"/>
      <c r="M90" s="9">
        <f>SUM(K90-L90)</f>
        <v>9499</v>
      </c>
      <c r="N90" s="533">
        <v>3999</v>
      </c>
      <c r="O90" s="275">
        <v>0.29626611349829607</v>
      </c>
      <c r="P90" s="517">
        <f>ROUND($T$4*M90,0)</f>
        <v>227</v>
      </c>
      <c r="Q90" s="675">
        <f>VLOOKUP(B90,[1]Sheet1!A$2:C$68,3,FALSE)</f>
        <v>100</v>
      </c>
      <c r="R90" s="436"/>
      <c r="S90" s="219"/>
      <c r="T90" s="219"/>
      <c r="U90" s="435"/>
      <c r="V90" s="271"/>
      <c r="W90" s="220"/>
      <c r="X90" s="220"/>
      <c r="Y90" s="219"/>
      <c r="Z90" s="219"/>
      <c r="AA90" s="219"/>
      <c r="AB90" s="219"/>
    </row>
    <row r="91" spans="1:90" s="60" customFormat="1" ht="23.1" customHeight="1">
      <c r="A91" s="65"/>
      <c r="B91" s="4" t="s">
        <v>1027</v>
      </c>
      <c r="C91" s="5" t="s">
        <v>1031</v>
      </c>
      <c r="D91" s="6">
        <v>2</v>
      </c>
      <c r="E91" s="5" t="s">
        <v>268</v>
      </c>
      <c r="F91" s="5" t="s">
        <v>132</v>
      </c>
      <c r="G91" s="5" t="s">
        <v>64</v>
      </c>
      <c r="H91" s="7" t="s">
        <v>269</v>
      </c>
      <c r="I91" s="8" t="s">
        <v>431</v>
      </c>
      <c r="J91" s="421"/>
      <c r="K91" s="538">
        <v>14899</v>
      </c>
      <c r="L91" s="9"/>
      <c r="M91" s="9">
        <f>SUM(K91-L91)</f>
        <v>14899</v>
      </c>
      <c r="N91" s="533">
        <v>4097</v>
      </c>
      <c r="O91" s="275">
        <v>0.21567698462834281</v>
      </c>
      <c r="P91" s="517">
        <f>ROUND($T$4*M91,0)</f>
        <v>355</v>
      </c>
      <c r="Q91" s="675">
        <f>VLOOKUP(B91,[1]Sheet1!A$2:C$68,3,FALSE)</f>
        <v>150</v>
      </c>
      <c r="R91" s="436"/>
      <c r="S91" s="219"/>
      <c r="T91" s="219"/>
      <c r="U91" s="435"/>
      <c r="V91" s="271"/>
      <c r="W91" s="220"/>
      <c r="X91" s="220"/>
      <c r="Y91" s="219"/>
      <c r="Z91" s="219"/>
      <c r="AA91" s="219"/>
      <c r="AB91" s="219"/>
    </row>
    <row r="92" spans="1:90" s="60" customFormat="1" ht="23.1" customHeight="1">
      <c r="A92" s="65"/>
      <c r="B92" s="32" t="s">
        <v>2100</v>
      </c>
      <c r="C92" s="33"/>
      <c r="D92" s="34"/>
      <c r="E92" s="33"/>
      <c r="F92" s="33"/>
      <c r="G92" s="33"/>
      <c r="H92" s="35"/>
      <c r="I92" s="35"/>
      <c r="J92" s="418"/>
      <c r="K92" s="541"/>
      <c r="L92" s="41"/>
      <c r="M92" s="41"/>
      <c r="N92" s="520"/>
      <c r="O92" s="279"/>
      <c r="P92" s="516"/>
      <c r="Q92" s="236"/>
      <c r="R92" s="436"/>
      <c r="S92" s="219"/>
      <c r="T92" s="219"/>
      <c r="U92" s="435"/>
      <c r="V92" s="271"/>
      <c r="W92" s="220"/>
      <c r="X92" s="220"/>
      <c r="Y92" s="219"/>
      <c r="Z92" s="219"/>
      <c r="AA92" s="219"/>
      <c r="AB92" s="219"/>
    </row>
    <row r="93" spans="1:90" s="60" customFormat="1" ht="18.75" customHeight="1">
      <c r="A93" s="65"/>
      <c r="B93" s="468" t="s">
        <v>2105</v>
      </c>
      <c r="C93" s="464" t="s">
        <v>2107</v>
      </c>
      <c r="D93" s="465">
        <v>2</v>
      </c>
      <c r="E93" s="464" t="s">
        <v>23</v>
      </c>
      <c r="F93" s="464" t="s">
        <v>2109</v>
      </c>
      <c r="G93" s="464" t="s">
        <v>64</v>
      </c>
      <c r="H93" s="419" t="s">
        <v>269</v>
      </c>
      <c r="I93" s="421" t="s">
        <v>2110</v>
      </c>
      <c r="J93" s="421"/>
      <c r="K93" s="540">
        <v>9499</v>
      </c>
      <c r="L93" s="466"/>
      <c r="M93" s="466">
        <f t="shared" ref="M93:M96" si="7">SUM(K93-L93)</f>
        <v>9499</v>
      </c>
      <c r="N93" s="863">
        <v>5571</v>
      </c>
      <c r="O93" s="467">
        <v>0.36967485069674849</v>
      </c>
      <c r="P93" s="518">
        <f>ROUND($T$4*M93,0)</f>
        <v>227</v>
      </c>
      <c r="Q93" s="902">
        <v>250</v>
      </c>
      <c r="R93" s="264"/>
      <c r="S93" s="219"/>
      <c r="T93" s="219"/>
      <c r="U93" s="435"/>
      <c r="V93" s="271"/>
      <c r="W93" s="220"/>
      <c r="X93" s="220"/>
      <c r="Y93" s="219"/>
      <c r="Z93" s="219"/>
      <c r="AA93" s="219"/>
      <c r="AB93" s="219"/>
    </row>
    <row r="94" spans="1:90" s="60" customFormat="1" ht="23.1" customHeight="1">
      <c r="A94" s="65"/>
      <c r="B94" s="468" t="s">
        <v>2106</v>
      </c>
      <c r="C94" s="464" t="s">
        <v>2108</v>
      </c>
      <c r="D94" s="465">
        <v>2</v>
      </c>
      <c r="E94" s="464" t="s">
        <v>23</v>
      </c>
      <c r="F94" s="464" t="s">
        <v>2109</v>
      </c>
      <c r="G94" s="464" t="s">
        <v>64</v>
      </c>
      <c r="H94" s="419" t="s">
        <v>269</v>
      </c>
      <c r="I94" s="421" t="s">
        <v>2110</v>
      </c>
      <c r="J94" s="421"/>
      <c r="K94" s="540">
        <v>14999</v>
      </c>
      <c r="L94" s="466"/>
      <c r="M94" s="466">
        <f t="shared" si="7"/>
        <v>14999</v>
      </c>
      <c r="N94" s="863">
        <v>7771</v>
      </c>
      <c r="O94" s="467">
        <v>0.34128238910847608</v>
      </c>
      <c r="P94" s="518">
        <f>ROUND($T$4*M94,0)</f>
        <v>358</v>
      </c>
      <c r="Q94" s="902">
        <v>300</v>
      </c>
      <c r="R94" s="436"/>
      <c r="S94" s="219"/>
      <c r="T94" s="219"/>
      <c r="U94" s="435"/>
      <c r="V94" s="271"/>
      <c r="W94" s="220"/>
      <c r="X94" s="220"/>
      <c r="Y94" s="219"/>
      <c r="Z94" s="219"/>
      <c r="AA94" s="219"/>
      <c r="AB94" s="219"/>
    </row>
    <row r="95" spans="1:90" s="60" customFormat="1" ht="23.1" customHeight="1">
      <c r="A95" s="65"/>
      <c r="B95" s="468" t="s">
        <v>2102</v>
      </c>
      <c r="C95" s="464" t="s">
        <v>2104</v>
      </c>
      <c r="D95" s="465">
        <v>2</v>
      </c>
      <c r="E95" s="464" t="s">
        <v>23</v>
      </c>
      <c r="F95" s="464" t="s">
        <v>2109</v>
      </c>
      <c r="G95" s="464" t="s">
        <v>64</v>
      </c>
      <c r="H95" s="419" t="s">
        <v>269</v>
      </c>
      <c r="I95" s="421" t="s">
        <v>2110</v>
      </c>
      <c r="J95" s="421"/>
      <c r="K95" s="540">
        <v>17499</v>
      </c>
      <c r="L95" s="466"/>
      <c r="M95" s="466">
        <f t="shared" si="7"/>
        <v>17499</v>
      </c>
      <c r="N95" s="863">
        <v>9671</v>
      </c>
      <c r="O95" s="467">
        <v>0.35594405594405593</v>
      </c>
      <c r="P95" s="518">
        <f>ROUND($T$4*M95,0)</f>
        <v>417</v>
      </c>
      <c r="Q95" s="902">
        <v>300</v>
      </c>
      <c r="R95" s="436"/>
      <c r="S95" s="219"/>
      <c r="T95" s="219"/>
      <c r="U95" s="435"/>
      <c r="V95" s="271"/>
      <c r="W95" s="220"/>
      <c r="X95" s="220"/>
      <c r="Y95" s="219"/>
      <c r="Z95" s="219"/>
      <c r="AA95" s="219"/>
      <c r="AB95" s="219"/>
    </row>
    <row r="96" spans="1:90" s="60" customFormat="1" ht="23.1" customHeight="1">
      <c r="A96" s="65"/>
      <c r="B96" s="468" t="s">
        <v>2101</v>
      </c>
      <c r="C96" s="464" t="s">
        <v>2103</v>
      </c>
      <c r="D96" s="465">
        <v>2</v>
      </c>
      <c r="E96" s="464" t="s">
        <v>23</v>
      </c>
      <c r="F96" s="464" t="s">
        <v>2109</v>
      </c>
      <c r="G96" s="464" t="s">
        <v>64</v>
      </c>
      <c r="H96" s="419" t="s">
        <v>269</v>
      </c>
      <c r="I96" s="421" t="s">
        <v>2110</v>
      </c>
      <c r="J96" s="421"/>
      <c r="K96" s="540">
        <v>20999</v>
      </c>
      <c r="L96" s="466"/>
      <c r="M96" s="466">
        <f t="shared" si="7"/>
        <v>20999</v>
      </c>
      <c r="N96" s="863">
        <v>11211</v>
      </c>
      <c r="O96" s="467">
        <v>0.34805960881713754</v>
      </c>
      <c r="P96" s="518">
        <f>ROUND($T$4*M96,0)</f>
        <v>501</v>
      </c>
      <c r="Q96" s="902">
        <v>300</v>
      </c>
      <c r="R96" s="436"/>
      <c r="S96" s="219"/>
      <c r="T96" s="219"/>
      <c r="U96" s="435"/>
      <c r="V96" s="271"/>
      <c r="W96" s="220"/>
      <c r="X96" s="220"/>
      <c r="Y96" s="219"/>
      <c r="Z96" s="219"/>
      <c r="AA96" s="219"/>
      <c r="AB96" s="219"/>
    </row>
    <row r="97" spans="1:90" s="60" customFormat="1" ht="23.1" customHeight="1">
      <c r="A97" s="65"/>
      <c r="B97" s="32" t="s">
        <v>988</v>
      </c>
      <c r="C97" s="33"/>
      <c r="D97" s="34"/>
      <c r="E97" s="33"/>
      <c r="F97" s="33"/>
      <c r="G97" s="33"/>
      <c r="H97" s="35"/>
      <c r="I97" s="35"/>
      <c r="J97" s="418"/>
      <c r="K97" s="541"/>
      <c r="L97" s="41"/>
      <c r="M97" s="41"/>
      <c r="N97" s="520"/>
      <c r="O97" s="279"/>
      <c r="P97" s="516"/>
      <c r="Q97" s="236"/>
      <c r="R97" s="436"/>
      <c r="S97" s="219"/>
      <c r="T97" s="219"/>
      <c r="U97" s="435"/>
      <c r="V97" s="271"/>
      <c r="W97" s="220"/>
      <c r="X97" s="220"/>
      <c r="Y97" s="219"/>
      <c r="Z97" s="219"/>
      <c r="AA97" s="219"/>
      <c r="AB97" s="219"/>
    </row>
    <row r="98" spans="1:90" s="60" customFormat="1" ht="23.1" customHeight="1">
      <c r="A98" s="65"/>
      <c r="B98" s="4" t="s">
        <v>991</v>
      </c>
      <c r="C98" s="5" t="s">
        <v>992</v>
      </c>
      <c r="D98" s="6">
        <v>2</v>
      </c>
      <c r="E98" s="5" t="s">
        <v>268</v>
      </c>
      <c r="F98" s="5" t="s">
        <v>993</v>
      </c>
      <c r="G98" s="5" t="s">
        <v>64</v>
      </c>
      <c r="H98" s="7" t="s">
        <v>269</v>
      </c>
      <c r="I98" s="8" t="s">
        <v>994</v>
      </c>
      <c r="J98" s="425" t="s">
        <v>1286</v>
      </c>
      <c r="K98" s="538">
        <v>9999</v>
      </c>
      <c r="L98" s="9"/>
      <c r="M98" s="9">
        <f>SUM(K98-L98)</f>
        <v>9999</v>
      </c>
      <c r="N98" s="533">
        <v>4016</v>
      </c>
      <c r="O98" s="275">
        <v>0.24998420221169038</v>
      </c>
      <c r="P98" s="517">
        <f>ROUND($T$4*M98,0)</f>
        <v>238</v>
      </c>
      <c r="Q98" s="902">
        <v>100</v>
      </c>
      <c r="R98" s="436"/>
      <c r="S98" s="219"/>
      <c r="T98" s="219"/>
      <c r="U98" s="435"/>
      <c r="V98" s="271"/>
      <c r="W98" s="220"/>
      <c r="X98" s="220"/>
      <c r="Y98" s="219"/>
      <c r="Z98" s="219"/>
      <c r="AA98" s="219"/>
      <c r="AB98" s="219"/>
    </row>
    <row r="99" spans="1:90" s="60" customFormat="1" ht="23.1" customHeight="1">
      <c r="A99" s="65"/>
      <c r="B99" s="4" t="s">
        <v>989</v>
      </c>
      <c r="C99" s="5" t="s">
        <v>990</v>
      </c>
      <c r="D99" s="6">
        <v>2</v>
      </c>
      <c r="E99" s="5" t="s">
        <v>268</v>
      </c>
      <c r="F99" s="5" t="s">
        <v>993</v>
      </c>
      <c r="G99" s="5" t="s">
        <v>64</v>
      </c>
      <c r="H99" s="7" t="s">
        <v>269</v>
      </c>
      <c r="I99" s="8" t="s">
        <v>994</v>
      </c>
      <c r="J99" s="421"/>
      <c r="K99" s="538">
        <v>16699</v>
      </c>
      <c r="L99" s="9"/>
      <c r="M99" s="9">
        <f>SUM(K99-L99)</f>
        <v>16699</v>
      </c>
      <c r="N99" s="533">
        <v>5626</v>
      </c>
      <c r="O99" s="275">
        <v>0.24998877161464181</v>
      </c>
      <c r="P99" s="517">
        <f>ROUND($T$4*M99,0)</f>
        <v>398</v>
      </c>
      <c r="Q99" s="902">
        <v>150</v>
      </c>
      <c r="R99" s="436"/>
      <c r="S99" s="219"/>
      <c r="T99" s="219"/>
      <c r="U99" s="435"/>
      <c r="V99" s="271"/>
      <c r="W99" s="220"/>
      <c r="X99" s="220"/>
      <c r="Y99" s="219"/>
      <c r="Z99" s="219"/>
      <c r="AA99" s="219"/>
      <c r="AB99" s="219"/>
    </row>
    <row r="100" spans="1:90" s="60" customFormat="1" ht="23.1" customHeight="1">
      <c r="A100" s="65"/>
      <c r="B100" s="4" t="s">
        <v>1573</v>
      </c>
      <c r="C100" s="5" t="s">
        <v>1574</v>
      </c>
      <c r="D100" s="6">
        <v>2</v>
      </c>
      <c r="E100" s="5" t="s">
        <v>268</v>
      </c>
      <c r="F100" s="5" t="s">
        <v>993</v>
      </c>
      <c r="G100" s="5" t="s">
        <v>64</v>
      </c>
      <c r="H100" s="7" t="s">
        <v>269</v>
      </c>
      <c r="I100" s="8" t="s">
        <v>994</v>
      </c>
      <c r="J100" s="425" t="s">
        <v>1286</v>
      </c>
      <c r="K100" s="538">
        <v>20205</v>
      </c>
      <c r="L100" s="9"/>
      <c r="M100" s="9">
        <f>SUM(K100-L100)</f>
        <v>20205</v>
      </c>
      <c r="N100" s="533">
        <v>7480</v>
      </c>
      <c r="O100" s="275">
        <v>0.27</v>
      </c>
      <c r="P100" s="517">
        <f>ROUND($T$4*M100,0)</f>
        <v>482</v>
      </c>
      <c r="Q100" s="902">
        <v>500</v>
      </c>
      <c r="R100" s="436"/>
      <c r="S100" s="219"/>
      <c r="T100" s="219"/>
      <c r="U100" s="435"/>
      <c r="V100" s="271"/>
      <c r="W100" s="220"/>
      <c r="X100" s="220"/>
      <c r="Y100" s="219"/>
      <c r="Z100" s="219"/>
      <c r="AA100" s="219"/>
      <c r="AB100" s="219"/>
    </row>
    <row r="101" spans="1:90" s="73" customFormat="1" ht="25.15" customHeight="1">
      <c r="A101" s="61"/>
      <c r="B101" s="32" t="s">
        <v>1879</v>
      </c>
      <c r="C101" s="33"/>
      <c r="D101" s="34"/>
      <c r="E101" s="33"/>
      <c r="F101" s="33"/>
      <c r="G101" s="33"/>
      <c r="H101" s="35"/>
      <c r="I101" s="35"/>
      <c r="J101" s="418"/>
      <c r="K101" s="541"/>
      <c r="L101" s="41"/>
      <c r="M101" s="41"/>
      <c r="N101" s="520"/>
      <c r="O101" s="279"/>
      <c r="P101" s="516"/>
      <c r="Q101" s="236"/>
      <c r="R101" s="264"/>
      <c r="S101" s="219"/>
      <c r="T101" s="219"/>
      <c r="U101" s="435"/>
      <c r="V101" s="271"/>
      <c r="W101" s="220"/>
      <c r="X101" s="220"/>
      <c r="Y101" s="219"/>
      <c r="Z101" s="219"/>
      <c r="AA101" s="219"/>
      <c r="AB101" s="219"/>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c r="BL101" s="55"/>
      <c r="BM101" s="55"/>
      <c r="BN101" s="55"/>
      <c r="BO101" s="55"/>
      <c r="BP101" s="55"/>
      <c r="BQ101" s="55"/>
      <c r="BR101" s="55"/>
      <c r="BS101" s="55"/>
      <c r="BT101" s="55"/>
      <c r="BU101" s="55"/>
      <c r="BV101" s="55"/>
      <c r="BW101" s="55"/>
      <c r="BX101" s="55"/>
      <c r="BY101" s="55"/>
      <c r="BZ101" s="55"/>
      <c r="CA101" s="55"/>
      <c r="CB101" s="55"/>
      <c r="CC101" s="55"/>
      <c r="CD101" s="55"/>
      <c r="CE101" s="55"/>
      <c r="CF101" s="55"/>
      <c r="CG101" s="55"/>
      <c r="CH101" s="55"/>
      <c r="CI101" s="55"/>
      <c r="CJ101" s="55"/>
      <c r="CK101" s="55"/>
      <c r="CL101" s="55"/>
    </row>
    <row r="102" spans="1:90" s="55" customFormat="1" ht="21" customHeight="1">
      <c r="A102" s="61"/>
      <c r="B102" s="4" t="s">
        <v>1877</v>
      </c>
      <c r="C102" s="5" t="s">
        <v>1881</v>
      </c>
      <c r="D102" s="465">
        <v>2</v>
      </c>
      <c r="E102" s="464" t="s">
        <v>268</v>
      </c>
      <c r="F102" s="464" t="s">
        <v>1919</v>
      </c>
      <c r="G102" s="464" t="s">
        <v>64</v>
      </c>
      <c r="H102" s="419" t="s">
        <v>269</v>
      </c>
      <c r="I102" s="421" t="s">
        <v>994</v>
      </c>
      <c r="J102" s="425"/>
      <c r="K102" s="538">
        <v>15999</v>
      </c>
      <c r="L102" s="9"/>
      <c r="M102" s="538">
        <v>15999</v>
      </c>
      <c r="N102" s="533">
        <v>7538</v>
      </c>
      <c r="O102" s="275">
        <v>0.32</v>
      </c>
      <c r="P102" s="517">
        <f>ROUND($T$4*M102,0)</f>
        <v>382</v>
      </c>
      <c r="Q102" s="675">
        <f>VLOOKUP(B102,[1]Sheet1!A$2:C$68,3,FALSE)</f>
        <v>250</v>
      </c>
      <c r="R102" s="62"/>
      <c r="S102" s="219"/>
      <c r="T102" s="219"/>
      <c r="U102" s="435"/>
      <c r="V102" s="271"/>
      <c r="W102" s="220"/>
      <c r="X102" s="220"/>
      <c r="Y102" s="219"/>
      <c r="Z102" s="219"/>
      <c r="AA102" s="219"/>
      <c r="AB102" s="219"/>
    </row>
    <row r="103" spans="1:90" s="60" customFormat="1" ht="21" customHeight="1">
      <c r="A103" s="63"/>
      <c r="B103" s="4" t="s">
        <v>1878</v>
      </c>
      <c r="C103" s="5" t="s">
        <v>1880</v>
      </c>
      <c r="D103" s="465">
        <v>2</v>
      </c>
      <c r="E103" s="464" t="s">
        <v>268</v>
      </c>
      <c r="F103" s="464" t="s">
        <v>1919</v>
      </c>
      <c r="G103" s="464" t="s">
        <v>64</v>
      </c>
      <c r="H103" s="419" t="s">
        <v>269</v>
      </c>
      <c r="I103" s="421" t="s">
        <v>994</v>
      </c>
      <c r="J103" s="425"/>
      <c r="K103" s="538">
        <v>19999</v>
      </c>
      <c r="L103" s="9"/>
      <c r="M103" s="538">
        <v>19999</v>
      </c>
      <c r="N103" s="533">
        <v>9517</v>
      </c>
      <c r="O103" s="275">
        <v>0.32</v>
      </c>
      <c r="P103" s="517">
        <f>ROUND($T$4*M103,0)</f>
        <v>477</v>
      </c>
      <c r="Q103" s="675">
        <f>VLOOKUP(B103,[1]Sheet1!A$2:C$68,3,FALSE)</f>
        <v>300</v>
      </c>
      <c r="R103" s="436"/>
      <c r="S103" s="219"/>
      <c r="T103" s="219"/>
      <c r="U103" s="435"/>
      <c r="V103" s="271"/>
      <c r="W103" s="220"/>
      <c r="X103" s="220"/>
      <c r="Y103" s="219"/>
      <c r="Z103" s="219"/>
      <c r="AA103" s="219"/>
      <c r="AB103" s="219"/>
    </row>
    <row r="104" spans="1:90" s="60" customFormat="1" ht="21" customHeight="1">
      <c r="A104" s="63"/>
      <c r="B104" s="334" t="s">
        <v>1578</v>
      </c>
      <c r="C104" s="305"/>
      <c r="D104" s="306"/>
      <c r="E104" s="305"/>
      <c r="F104" s="305"/>
      <c r="G104" s="305"/>
      <c r="H104" s="307"/>
      <c r="I104" s="307"/>
      <c r="J104" s="417"/>
      <c r="K104" s="537"/>
      <c r="L104" s="308"/>
      <c r="M104" s="308"/>
      <c r="N104" s="527"/>
      <c r="O104" s="309"/>
      <c r="P104" s="513"/>
      <c r="Q104" s="310"/>
      <c r="R104" s="436"/>
      <c r="S104" s="219"/>
      <c r="T104" s="219"/>
      <c r="U104" s="435"/>
      <c r="V104" s="271"/>
      <c r="W104" s="220"/>
      <c r="X104" s="220"/>
      <c r="Y104" s="219"/>
      <c r="Z104" s="219"/>
      <c r="AA104" s="219"/>
      <c r="AB104" s="219"/>
    </row>
    <row r="105" spans="1:90" s="60" customFormat="1" ht="21" customHeight="1">
      <c r="A105" s="63"/>
      <c r="B105" s="326" t="s">
        <v>765</v>
      </c>
      <c r="C105" s="327"/>
      <c r="D105" s="328"/>
      <c r="E105" s="327"/>
      <c r="F105" s="327"/>
      <c r="G105" s="327"/>
      <c r="H105" s="329"/>
      <c r="I105" s="329"/>
      <c r="J105" s="329"/>
      <c r="K105" s="542"/>
      <c r="L105" s="330"/>
      <c r="M105" s="330"/>
      <c r="N105" s="519"/>
      <c r="O105" s="331"/>
      <c r="P105" s="519"/>
      <c r="Q105" s="332"/>
      <c r="R105" s="436"/>
      <c r="S105" s="219"/>
      <c r="T105" s="219"/>
      <c r="U105" s="435"/>
      <c r="V105" s="271"/>
      <c r="W105" s="220"/>
      <c r="X105" s="220"/>
      <c r="Y105" s="219"/>
      <c r="Z105" s="219"/>
      <c r="AA105" s="219"/>
      <c r="AB105" s="219"/>
    </row>
    <row r="106" spans="1:90" s="60" customFormat="1" ht="21" customHeight="1">
      <c r="A106" s="63"/>
      <c r="B106" s="4" t="s">
        <v>448</v>
      </c>
      <c r="C106" s="5" t="s">
        <v>449</v>
      </c>
      <c r="D106" s="6">
        <v>1</v>
      </c>
      <c r="E106" s="5" t="s">
        <v>338</v>
      </c>
      <c r="F106" s="5" t="s">
        <v>73</v>
      </c>
      <c r="G106" s="5" t="s">
        <v>64</v>
      </c>
      <c r="H106" s="7" t="s">
        <v>98</v>
      </c>
      <c r="I106" s="8" t="s">
        <v>452</v>
      </c>
      <c r="J106" s="421"/>
      <c r="K106" s="538">
        <v>449</v>
      </c>
      <c r="L106" s="10"/>
      <c r="M106" s="9">
        <f t="shared" ref="M106:M111" si="8">K106-L106</f>
        <v>449</v>
      </c>
      <c r="N106" s="534" t="s">
        <v>97</v>
      </c>
      <c r="O106" s="535" t="s">
        <v>97</v>
      </c>
      <c r="P106" s="517">
        <f t="shared" ref="P106:P111" si="9">ROUND($T$4*M106,0)</f>
        <v>11</v>
      </c>
      <c r="Q106" s="237"/>
      <c r="R106" s="436"/>
      <c r="S106" s="219"/>
      <c r="T106" s="219"/>
      <c r="U106" s="435"/>
      <c r="V106" s="271"/>
      <c r="W106" s="220"/>
      <c r="X106" s="220"/>
      <c r="Y106" s="219"/>
      <c r="Z106" s="219"/>
      <c r="AA106" s="219"/>
      <c r="AB106" s="219"/>
    </row>
    <row r="107" spans="1:90" s="60" customFormat="1" ht="21" customHeight="1">
      <c r="A107" s="63"/>
      <c r="B107" s="4" t="s">
        <v>450</v>
      </c>
      <c r="C107" s="5" t="s">
        <v>451</v>
      </c>
      <c r="D107" s="6">
        <v>1</v>
      </c>
      <c r="E107" s="5" t="s">
        <v>338</v>
      </c>
      <c r="F107" s="5" t="s">
        <v>73</v>
      </c>
      <c r="G107" s="5" t="s">
        <v>64</v>
      </c>
      <c r="H107" s="7" t="s">
        <v>98</v>
      </c>
      <c r="I107" s="8" t="s">
        <v>452</v>
      </c>
      <c r="J107" s="421"/>
      <c r="K107" s="538">
        <v>529</v>
      </c>
      <c r="L107" s="10"/>
      <c r="M107" s="9">
        <f t="shared" si="8"/>
        <v>529</v>
      </c>
      <c r="N107" s="534" t="s">
        <v>97</v>
      </c>
      <c r="O107" s="535" t="s">
        <v>97</v>
      </c>
      <c r="P107" s="517">
        <f t="shared" si="9"/>
        <v>13</v>
      </c>
      <c r="Q107" s="237"/>
      <c r="R107" s="436"/>
      <c r="S107" s="219"/>
      <c r="T107" s="219"/>
      <c r="U107" s="435"/>
      <c r="V107" s="271"/>
      <c r="W107" s="220"/>
      <c r="X107" s="220"/>
      <c r="Y107" s="219"/>
      <c r="Z107" s="219"/>
      <c r="AA107" s="219"/>
      <c r="AB107" s="219"/>
    </row>
    <row r="108" spans="1:90" s="60" customFormat="1" ht="21" customHeight="1">
      <c r="A108" s="63"/>
      <c r="B108" s="11" t="s">
        <v>750</v>
      </c>
      <c r="C108" s="12" t="s">
        <v>751</v>
      </c>
      <c r="D108" s="13">
        <v>1</v>
      </c>
      <c r="E108" s="12" t="s">
        <v>752</v>
      </c>
      <c r="F108" s="12" t="s">
        <v>123</v>
      </c>
      <c r="G108" s="12" t="s">
        <v>0</v>
      </c>
      <c r="H108" s="14" t="s">
        <v>98</v>
      </c>
      <c r="I108" s="15" t="s">
        <v>761</v>
      </c>
      <c r="J108" s="422"/>
      <c r="K108" s="539">
        <v>979</v>
      </c>
      <c r="L108" s="283"/>
      <c r="M108" s="44">
        <f t="shared" si="8"/>
        <v>979</v>
      </c>
      <c r="N108" s="535" t="s">
        <v>97</v>
      </c>
      <c r="O108" s="535" t="s">
        <v>97</v>
      </c>
      <c r="P108" s="515">
        <f t="shared" si="9"/>
        <v>23</v>
      </c>
      <c r="Q108" s="237"/>
      <c r="R108" s="436"/>
      <c r="S108" s="219"/>
      <c r="T108" s="219"/>
      <c r="U108" s="435"/>
      <c r="V108" s="271"/>
      <c r="W108" s="220"/>
      <c r="X108" s="220"/>
      <c r="Y108" s="219"/>
      <c r="Z108" s="219"/>
      <c r="AA108" s="219"/>
      <c r="AB108" s="219"/>
    </row>
    <row r="109" spans="1:90" s="55" customFormat="1" ht="19.5" customHeight="1">
      <c r="A109" s="61"/>
      <c r="B109" s="11" t="s">
        <v>1142</v>
      </c>
      <c r="C109" s="12" t="s">
        <v>1143</v>
      </c>
      <c r="D109" s="13">
        <v>1</v>
      </c>
      <c r="E109" s="12" t="s">
        <v>338</v>
      </c>
      <c r="F109" s="12" t="s">
        <v>147</v>
      </c>
      <c r="G109" s="12" t="s">
        <v>64</v>
      </c>
      <c r="H109" s="14" t="s">
        <v>98</v>
      </c>
      <c r="I109" s="15" t="s">
        <v>452</v>
      </c>
      <c r="J109" s="422"/>
      <c r="K109" s="539">
        <v>699</v>
      </c>
      <c r="L109" s="283"/>
      <c r="M109" s="44">
        <f t="shared" si="8"/>
        <v>699</v>
      </c>
      <c r="N109" s="535" t="s">
        <v>97</v>
      </c>
      <c r="O109" s="535" t="s">
        <v>97</v>
      </c>
      <c r="P109" s="515">
        <f t="shared" si="9"/>
        <v>17</v>
      </c>
      <c r="Q109" s="237"/>
      <c r="R109" s="62"/>
      <c r="S109" s="219"/>
      <c r="T109" s="219"/>
      <c r="U109" s="435"/>
      <c r="V109" s="271"/>
      <c r="W109" s="220"/>
      <c r="X109" s="220"/>
      <c r="Y109" s="219"/>
      <c r="Z109" s="219"/>
      <c r="AA109" s="219"/>
      <c r="AB109" s="219"/>
    </row>
    <row r="110" spans="1:90" s="60" customFormat="1" ht="18">
      <c r="A110" s="63"/>
      <c r="B110" s="11" t="s">
        <v>1144</v>
      </c>
      <c r="C110" s="5" t="s">
        <v>1145</v>
      </c>
      <c r="D110" s="13">
        <v>1</v>
      </c>
      <c r="E110" s="12" t="s">
        <v>1255</v>
      </c>
      <c r="F110" s="12" t="s">
        <v>123</v>
      </c>
      <c r="G110" s="12" t="s">
        <v>64</v>
      </c>
      <c r="H110" s="14" t="s">
        <v>98</v>
      </c>
      <c r="I110" s="15" t="s">
        <v>452</v>
      </c>
      <c r="J110" s="426" t="s">
        <v>1286</v>
      </c>
      <c r="K110" s="539">
        <v>799</v>
      </c>
      <c r="L110" s="283"/>
      <c r="M110" s="44">
        <f t="shared" si="8"/>
        <v>799</v>
      </c>
      <c r="N110" s="535" t="s">
        <v>97</v>
      </c>
      <c r="O110" s="535" t="s">
        <v>97</v>
      </c>
      <c r="P110" s="515">
        <f t="shared" si="9"/>
        <v>19</v>
      </c>
      <c r="Q110" s="675">
        <f>VLOOKUP(B110,[1]Sheet1!A$2:C$68,3,FALSE)</f>
        <v>25</v>
      </c>
      <c r="R110" s="64"/>
      <c r="S110" s="219"/>
      <c r="T110" s="219"/>
      <c r="U110" s="435"/>
      <c r="V110" s="271"/>
      <c r="W110" s="220"/>
      <c r="X110" s="220"/>
      <c r="Y110" s="219"/>
      <c r="Z110" s="219"/>
      <c r="AA110" s="219"/>
      <c r="AB110" s="219"/>
    </row>
    <row r="111" spans="1:90" s="60" customFormat="1" ht="21" customHeight="1">
      <c r="A111" s="63"/>
      <c r="B111" s="11" t="s">
        <v>1147</v>
      </c>
      <c r="C111" s="5" t="s">
        <v>1145</v>
      </c>
      <c r="D111" s="13">
        <v>1</v>
      </c>
      <c r="E111" s="12" t="s">
        <v>1256</v>
      </c>
      <c r="F111" s="12" t="s">
        <v>147</v>
      </c>
      <c r="G111" s="12" t="s">
        <v>64</v>
      </c>
      <c r="H111" s="14" t="s">
        <v>98</v>
      </c>
      <c r="I111" s="15" t="s">
        <v>452</v>
      </c>
      <c r="J111" s="426" t="s">
        <v>1286</v>
      </c>
      <c r="K111" s="539">
        <v>929</v>
      </c>
      <c r="L111" s="283"/>
      <c r="M111" s="44">
        <f t="shared" si="8"/>
        <v>929</v>
      </c>
      <c r="N111" s="535" t="s">
        <v>97</v>
      </c>
      <c r="O111" s="535" t="s">
        <v>97</v>
      </c>
      <c r="P111" s="515">
        <f t="shared" si="9"/>
        <v>22</v>
      </c>
      <c r="Q111" s="237"/>
      <c r="R111" s="64"/>
      <c r="S111" s="219"/>
      <c r="T111" s="219"/>
      <c r="U111" s="435"/>
      <c r="V111" s="271"/>
      <c r="W111" s="220"/>
      <c r="X111" s="220"/>
      <c r="Y111" s="219"/>
      <c r="Z111" s="219"/>
      <c r="AA111" s="219"/>
      <c r="AB111" s="219"/>
    </row>
    <row r="112" spans="1:90" s="60" customFormat="1" ht="18.95" customHeight="1">
      <c r="A112" s="65"/>
      <c r="B112" s="32" t="s">
        <v>1277</v>
      </c>
      <c r="C112" s="33"/>
      <c r="D112" s="34"/>
      <c r="E112" s="33"/>
      <c r="F112" s="33"/>
      <c r="G112" s="33"/>
      <c r="H112" s="35"/>
      <c r="I112" s="35"/>
      <c r="J112" s="418"/>
      <c r="K112" s="543"/>
      <c r="L112" s="325"/>
      <c r="M112" s="325"/>
      <c r="N112" s="520"/>
      <c r="O112" s="535" t="s">
        <v>97</v>
      </c>
      <c r="P112" s="520"/>
      <c r="Q112" s="301"/>
      <c r="R112" s="264"/>
      <c r="S112" s="219"/>
      <c r="T112" s="219"/>
      <c r="U112" s="435"/>
      <c r="V112" s="271"/>
      <c r="W112" s="220"/>
      <c r="X112" s="220"/>
      <c r="Y112" s="219"/>
      <c r="Z112" s="219"/>
      <c r="AA112" s="219"/>
      <c r="AB112" s="219"/>
    </row>
    <row r="113" spans="1:28" s="60" customFormat="1" ht="23.1" customHeight="1">
      <c r="A113" s="65"/>
      <c r="B113" s="676" t="s">
        <v>711</v>
      </c>
      <c r="C113" s="679" t="s">
        <v>519</v>
      </c>
      <c r="D113" s="690">
        <v>1</v>
      </c>
      <c r="E113" s="695" t="s">
        <v>521</v>
      </c>
      <c r="F113" s="679" t="s">
        <v>73</v>
      </c>
      <c r="G113" s="679" t="s">
        <v>64</v>
      </c>
      <c r="H113" s="681" t="s">
        <v>477</v>
      </c>
      <c r="I113" s="693" t="s">
        <v>520</v>
      </c>
      <c r="J113" s="694"/>
      <c r="K113" s="683">
        <v>499</v>
      </c>
      <c r="L113" s="696"/>
      <c r="M113" s="684">
        <f>K113-L113</f>
        <v>499</v>
      </c>
      <c r="N113" s="697" t="s">
        <v>97</v>
      </c>
      <c r="O113" s="697" t="s">
        <v>97</v>
      </c>
      <c r="P113" s="687">
        <f>ROUND($T$4*M113,0)</f>
        <v>12</v>
      </c>
      <c r="Q113" s="688"/>
      <c r="R113" s="436"/>
      <c r="S113" s="219"/>
      <c r="T113" s="219"/>
      <c r="U113" s="435"/>
      <c r="V113" s="271"/>
      <c r="W113" s="220"/>
      <c r="X113" s="220"/>
      <c r="Y113" s="219"/>
      <c r="Z113" s="219"/>
      <c r="AA113" s="219"/>
      <c r="AB113" s="219"/>
    </row>
    <row r="114" spans="1:28" s="60" customFormat="1" ht="23.1" customHeight="1">
      <c r="A114" s="65"/>
      <c r="B114" s="676" t="s">
        <v>1149</v>
      </c>
      <c r="C114" s="679" t="s">
        <v>1246</v>
      </c>
      <c r="D114" s="690">
        <v>1</v>
      </c>
      <c r="E114" s="679" t="s">
        <v>1255</v>
      </c>
      <c r="F114" s="679" t="s">
        <v>123</v>
      </c>
      <c r="G114" s="679" t="s">
        <v>64</v>
      </c>
      <c r="H114" s="681" t="s">
        <v>477</v>
      </c>
      <c r="I114" s="693" t="s">
        <v>520</v>
      </c>
      <c r="J114" s="692" t="s">
        <v>1286</v>
      </c>
      <c r="K114" s="683">
        <v>729</v>
      </c>
      <c r="L114" s="696"/>
      <c r="M114" s="684">
        <f>K114-L114</f>
        <v>729</v>
      </c>
      <c r="N114" s="697" t="s">
        <v>97</v>
      </c>
      <c r="O114" s="697" t="s">
        <v>97</v>
      </c>
      <c r="P114" s="687">
        <f>ROUND($T$4*M114,0)</f>
        <v>17</v>
      </c>
      <c r="Q114" s="688"/>
      <c r="R114" s="436"/>
      <c r="S114" s="219"/>
      <c r="T114" s="219"/>
      <c r="U114" s="435"/>
      <c r="V114" s="271"/>
      <c r="W114" s="220"/>
      <c r="X114" s="220"/>
      <c r="Y114" s="219"/>
      <c r="Z114" s="219"/>
      <c r="AA114" s="219"/>
      <c r="AB114" s="219"/>
    </row>
    <row r="115" spans="1:28" s="60" customFormat="1" ht="23.1" customHeight="1">
      <c r="A115" s="65"/>
      <c r="B115" s="628" t="s">
        <v>1841</v>
      </c>
      <c r="C115" s="629"/>
      <c r="D115" s="630"/>
      <c r="E115" s="629"/>
      <c r="F115" s="629"/>
      <c r="G115" s="629"/>
      <c r="H115" s="418"/>
      <c r="I115" s="418"/>
      <c r="J115" s="418"/>
      <c r="K115" s="631"/>
      <c r="L115" s="632"/>
      <c r="M115" s="632"/>
      <c r="N115" s="633"/>
      <c r="O115" s="633"/>
      <c r="P115" s="633"/>
      <c r="Q115" s="634"/>
      <c r="R115" s="264"/>
      <c r="S115" s="219"/>
      <c r="T115" s="219"/>
      <c r="U115" s="435"/>
      <c r="V115" s="271"/>
      <c r="W115" s="220"/>
      <c r="X115" s="220"/>
      <c r="Y115" s="219"/>
      <c r="Z115" s="219"/>
      <c r="AA115" s="219"/>
      <c r="AB115" s="219"/>
    </row>
    <row r="116" spans="1:28" s="60" customFormat="1" ht="23.1" customHeight="1">
      <c r="A116" s="65"/>
      <c r="B116" s="4" t="s">
        <v>1842</v>
      </c>
      <c r="C116" s="464" t="s">
        <v>1843</v>
      </c>
      <c r="D116" s="465">
        <v>1</v>
      </c>
      <c r="E116" s="464" t="s">
        <v>1862</v>
      </c>
      <c r="F116" s="464" t="s">
        <v>1872</v>
      </c>
      <c r="G116" s="12" t="s">
        <v>64</v>
      </c>
      <c r="H116" s="419" t="s">
        <v>310</v>
      </c>
      <c r="I116" s="15" t="s">
        <v>452</v>
      </c>
      <c r="J116" s="421"/>
      <c r="K116" s="635">
        <v>299</v>
      </c>
      <c r="L116" s="636"/>
      <c r="M116" s="636">
        <v>299</v>
      </c>
      <c r="N116" s="535" t="s">
        <v>97</v>
      </c>
      <c r="O116" s="535" t="s">
        <v>97</v>
      </c>
      <c r="P116" s="517">
        <f>ROUND($T$4*M116,0)</f>
        <v>7</v>
      </c>
      <c r="Q116" s="237"/>
      <c r="R116" s="436"/>
      <c r="S116" s="219"/>
      <c r="T116" s="219"/>
      <c r="U116" s="435"/>
      <c r="V116" s="271"/>
      <c r="W116" s="220"/>
      <c r="X116" s="220"/>
      <c r="Y116" s="219"/>
      <c r="Z116" s="219"/>
      <c r="AA116" s="219"/>
      <c r="AB116" s="219"/>
    </row>
    <row r="117" spans="1:28" s="60" customFormat="1" ht="23.1" customHeight="1">
      <c r="A117" s="65"/>
      <c r="B117" s="4" t="s">
        <v>1844</v>
      </c>
      <c r="C117" s="464" t="s">
        <v>1845</v>
      </c>
      <c r="D117" s="465">
        <v>1</v>
      </c>
      <c r="E117" s="464" t="s">
        <v>1867</v>
      </c>
      <c r="F117" s="464" t="s">
        <v>1872</v>
      </c>
      <c r="G117" s="12" t="s">
        <v>64</v>
      </c>
      <c r="H117" s="419" t="s">
        <v>310</v>
      </c>
      <c r="I117" s="15" t="s">
        <v>452</v>
      </c>
      <c r="J117" s="421"/>
      <c r="K117" s="635">
        <v>349</v>
      </c>
      <c r="L117" s="636"/>
      <c r="M117" s="636">
        <v>349</v>
      </c>
      <c r="N117" s="535" t="s">
        <v>97</v>
      </c>
      <c r="O117" s="535" t="s">
        <v>97</v>
      </c>
      <c r="P117" s="515">
        <f>ROUND($T$4*M117,0)</f>
        <v>8</v>
      </c>
      <c r="Q117" s="675">
        <f>VLOOKUP(B117,[1]Sheet1!A$2:C$68,3,FALSE)</f>
        <v>100</v>
      </c>
      <c r="R117" s="436"/>
      <c r="S117" s="219"/>
      <c r="T117" s="219"/>
      <c r="U117" s="435"/>
      <c r="V117" s="271"/>
      <c r="W117" s="220"/>
      <c r="X117" s="220"/>
      <c r="Y117" s="219"/>
      <c r="Z117" s="219"/>
      <c r="AA117" s="219"/>
      <c r="AB117" s="219"/>
    </row>
    <row r="118" spans="1:28" s="55" customFormat="1" ht="18.95" customHeight="1">
      <c r="A118" s="61"/>
      <c r="B118" s="4" t="s">
        <v>1846</v>
      </c>
      <c r="C118" s="464" t="s">
        <v>1847</v>
      </c>
      <c r="D118" s="465">
        <v>1</v>
      </c>
      <c r="E118" s="464" t="s">
        <v>1867</v>
      </c>
      <c r="F118" s="464" t="s">
        <v>1872</v>
      </c>
      <c r="G118" s="12" t="s">
        <v>64</v>
      </c>
      <c r="H118" s="419" t="s">
        <v>310</v>
      </c>
      <c r="I118" s="15" t="s">
        <v>452</v>
      </c>
      <c r="J118" s="426"/>
      <c r="K118" s="635">
        <v>519</v>
      </c>
      <c r="L118" s="636"/>
      <c r="M118" s="636">
        <v>519</v>
      </c>
      <c r="N118" s="535" t="s">
        <v>97</v>
      </c>
      <c r="O118" s="535" t="s">
        <v>97</v>
      </c>
      <c r="P118" s="515">
        <f>ROUND($T$4*M118,0)</f>
        <v>12</v>
      </c>
      <c r="Q118" s="237"/>
      <c r="R118" s="264"/>
      <c r="S118" s="219"/>
      <c r="T118" s="219"/>
      <c r="U118" s="435"/>
      <c r="V118" s="271"/>
      <c r="W118" s="220"/>
      <c r="X118" s="220"/>
      <c r="Y118" s="219"/>
      <c r="Z118" s="219"/>
      <c r="AA118" s="219"/>
      <c r="AB118" s="219"/>
    </row>
    <row r="119" spans="1:28" s="60" customFormat="1" ht="21" customHeight="1">
      <c r="A119" s="65"/>
      <c r="B119" s="4" t="s">
        <v>1848</v>
      </c>
      <c r="C119" s="464" t="s">
        <v>1847</v>
      </c>
      <c r="D119" s="465">
        <v>1</v>
      </c>
      <c r="E119" s="464" t="s">
        <v>1870</v>
      </c>
      <c r="F119" s="464" t="s">
        <v>1873</v>
      </c>
      <c r="G119" s="12" t="s">
        <v>64</v>
      </c>
      <c r="H119" s="419" t="s">
        <v>310</v>
      </c>
      <c r="I119" s="15" t="s">
        <v>452</v>
      </c>
      <c r="J119" s="421"/>
      <c r="K119" s="635">
        <v>579</v>
      </c>
      <c r="L119" s="636"/>
      <c r="M119" s="636">
        <v>579</v>
      </c>
      <c r="N119" s="535" t="s">
        <v>97</v>
      </c>
      <c r="O119" s="535" t="s">
        <v>97</v>
      </c>
      <c r="P119" s="515">
        <f>ROUND($T$4*M119,0)</f>
        <v>14</v>
      </c>
      <c r="Q119" s="237"/>
      <c r="R119" s="436"/>
      <c r="S119" s="219"/>
      <c r="T119" s="219"/>
      <c r="U119" s="435"/>
      <c r="V119" s="271"/>
      <c r="W119" s="220"/>
      <c r="X119" s="220"/>
      <c r="Y119" s="219"/>
      <c r="Z119" s="219"/>
      <c r="AA119" s="219"/>
      <c r="AB119" s="219"/>
    </row>
    <row r="120" spans="1:28" s="60" customFormat="1" ht="21" customHeight="1">
      <c r="A120" s="65"/>
      <c r="B120" s="32" t="s">
        <v>1815</v>
      </c>
      <c r="C120" s="33"/>
      <c r="D120" s="34"/>
      <c r="E120" s="33"/>
      <c r="F120" s="33"/>
      <c r="G120" s="33"/>
      <c r="H120" s="35"/>
      <c r="I120" s="35"/>
      <c r="J120" s="418"/>
      <c r="K120" s="543"/>
      <c r="L120" s="325"/>
      <c r="M120" s="325"/>
      <c r="N120" s="520"/>
      <c r="O120" s="520"/>
      <c r="P120" s="520"/>
      <c r="Q120" s="301"/>
      <c r="R120" s="436"/>
      <c r="S120" s="219"/>
      <c r="T120" s="219"/>
      <c r="U120" s="435"/>
      <c r="V120" s="271"/>
      <c r="W120" s="220"/>
      <c r="X120" s="220"/>
      <c r="Y120" s="219"/>
      <c r="Z120" s="219"/>
      <c r="AA120" s="219"/>
      <c r="AB120" s="219"/>
    </row>
    <row r="121" spans="1:28" s="60" customFormat="1" ht="21" customHeight="1">
      <c r="A121" s="65"/>
      <c r="B121" s="11" t="s">
        <v>1816</v>
      </c>
      <c r="C121" s="5" t="s">
        <v>1817</v>
      </c>
      <c r="D121" s="6">
        <v>1</v>
      </c>
      <c r="E121" s="5" t="s">
        <v>1827</v>
      </c>
      <c r="F121" s="5" t="s">
        <v>130</v>
      </c>
      <c r="G121" s="12" t="s">
        <v>64</v>
      </c>
      <c r="H121" s="7" t="s">
        <v>1458</v>
      </c>
      <c r="I121" s="8" t="s">
        <v>1829</v>
      </c>
      <c r="J121" s="421"/>
      <c r="K121" s="539">
        <v>1420</v>
      </c>
      <c r="L121" s="44"/>
      <c r="M121" s="539">
        <v>1420</v>
      </c>
      <c r="N121" s="534" t="s">
        <v>97</v>
      </c>
      <c r="O121" s="535" t="s">
        <v>97</v>
      </c>
      <c r="P121" s="515">
        <f>ROUND($T$4*M121,0)</f>
        <v>34</v>
      </c>
      <c r="Q121" s="237"/>
      <c r="R121" s="436"/>
      <c r="S121" s="219"/>
      <c r="T121" s="219"/>
      <c r="U121" s="435"/>
      <c r="V121" s="271"/>
      <c r="W121" s="220"/>
      <c r="X121" s="220"/>
      <c r="Y121" s="219"/>
      <c r="Z121" s="219"/>
      <c r="AA121" s="219"/>
      <c r="AB121" s="219"/>
    </row>
    <row r="122" spans="1:28" s="55" customFormat="1" ht="18.95" customHeight="1">
      <c r="A122" s="61"/>
      <c r="B122" s="11" t="s">
        <v>1818</v>
      </c>
      <c r="C122" s="5" t="s">
        <v>1819</v>
      </c>
      <c r="D122" s="6">
        <v>1</v>
      </c>
      <c r="E122" s="5" t="s">
        <v>1828</v>
      </c>
      <c r="F122" s="5" t="s">
        <v>638</v>
      </c>
      <c r="G122" s="12" t="s">
        <v>64</v>
      </c>
      <c r="H122" s="7" t="s">
        <v>310</v>
      </c>
      <c r="I122" s="8" t="s">
        <v>1829</v>
      </c>
      <c r="J122" s="421"/>
      <c r="K122" s="539">
        <v>994</v>
      </c>
      <c r="L122" s="44"/>
      <c r="M122" s="539">
        <v>994</v>
      </c>
      <c r="N122" s="535" t="s">
        <v>97</v>
      </c>
      <c r="O122" s="535" t="s">
        <v>97</v>
      </c>
      <c r="P122" s="515">
        <f>ROUND($T$4*M122,0)</f>
        <v>24</v>
      </c>
      <c r="Q122" s="675">
        <f>VLOOKUP(B122,[1]Sheet1!A$2:C$68,3,FALSE)</f>
        <v>100</v>
      </c>
      <c r="R122" s="264"/>
      <c r="S122" s="219"/>
      <c r="T122" s="219"/>
      <c r="U122" s="435"/>
      <c r="V122" s="271"/>
      <c r="W122" s="220"/>
      <c r="X122" s="220"/>
      <c r="Y122" s="219"/>
      <c r="Z122" s="219"/>
      <c r="AA122" s="219"/>
      <c r="AB122" s="219"/>
    </row>
    <row r="123" spans="1:28" s="60" customFormat="1" ht="23.1" customHeight="1">
      <c r="A123" s="65"/>
      <c r="B123" s="11" t="s">
        <v>1820</v>
      </c>
      <c r="C123" s="5" t="s">
        <v>1821</v>
      </c>
      <c r="D123" s="6">
        <v>1</v>
      </c>
      <c r="E123" s="5" t="s">
        <v>1828</v>
      </c>
      <c r="F123" s="5" t="s">
        <v>147</v>
      </c>
      <c r="G123" s="12" t="s">
        <v>64</v>
      </c>
      <c r="H123" s="7" t="s">
        <v>1458</v>
      </c>
      <c r="I123" s="8" t="s">
        <v>1829</v>
      </c>
      <c r="J123" s="426"/>
      <c r="K123" s="539">
        <v>1209</v>
      </c>
      <c r="L123" s="44"/>
      <c r="M123" s="539">
        <v>1209</v>
      </c>
      <c r="N123" s="535" t="s">
        <v>97</v>
      </c>
      <c r="O123" s="535" t="s">
        <v>97</v>
      </c>
      <c r="P123" s="515">
        <f>ROUND($T$4*M123,0)</f>
        <v>29</v>
      </c>
      <c r="Q123" s="237"/>
      <c r="R123" s="436"/>
      <c r="S123" s="219"/>
      <c r="T123" s="219"/>
      <c r="U123" s="435"/>
      <c r="V123" s="271"/>
      <c r="W123" s="220"/>
      <c r="X123" s="220"/>
      <c r="Y123" s="219"/>
      <c r="Z123" s="219"/>
      <c r="AA123" s="219"/>
      <c r="AB123" s="219"/>
    </row>
    <row r="124" spans="1:28" s="60" customFormat="1" ht="23.1" customHeight="1">
      <c r="A124" s="65"/>
      <c r="B124" s="32" t="s">
        <v>470</v>
      </c>
      <c r="C124" s="33"/>
      <c r="D124" s="34"/>
      <c r="E124" s="33"/>
      <c r="F124" s="33"/>
      <c r="G124" s="33"/>
      <c r="H124" s="35"/>
      <c r="I124" s="35"/>
      <c r="J124" s="418"/>
      <c r="K124" s="543"/>
      <c r="L124" s="325"/>
      <c r="M124" s="325"/>
      <c r="N124" s="520"/>
      <c r="O124" s="520"/>
      <c r="P124" s="520"/>
      <c r="Q124" s="301"/>
      <c r="R124" s="436"/>
      <c r="S124" s="219"/>
      <c r="T124" s="219"/>
      <c r="U124" s="435"/>
      <c r="V124" s="271"/>
      <c r="W124" s="220"/>
      <c r="X124" s="220"/>
      <c r="Y124" s="219"/>
      <c r="Z124" s="219"/>
      <c r="AA124" s="219"/>
      <c r="AB124" s="219"/>
    </row>
    <row r="125" spans="1:28" s="55" customFormat="1" ht="18.95" customHeight="1">
      <c r="A125" s="61"/>
      <c r="B125" s="11" t="s">
        <v>443</v>
      </c>
      <c r="C125" s="5" t="s">
        <v>435</v>
      </c>
      <c r="D125" s="6">
        <v>1</v>
      </c>
      <c r="E125" s="5" t="s">
        <v>338</v>
      </c>
      <c r="F125" s="5" t="s">
        <v>323</v>
      </c>
      <c r="G125" s="5" t="s">
        <v>0</v>
      </c>
      <c r="H125" s="7" t="s">
        <v>324</v>
      </c>
      <c r="I125" s="8" t="s">
        <v>206</v>
      </c>
      <c r="J125" s="421"/>
      <c r="K125" s="539">
        <v>549</v>
      </c>
      <c r="L125" s="44"/>
      <c r="M125" s="44">
        <v>549</v>
      </c>
      <c r="N125" s="533">
        <v>243</v>
      </c>
      <c r="O125" s="535" t="s">
        <v>97</v>
      </c>
      <c r="P125" s="517">
        <f>ROUND($T$4*M125,0)</f>
        <v>13</v>
      </c>
      <c r="Q125" s="237"/>
      <c r="R125" s="264"/>
      <c r="S125" s="219"/>
      <c r="T125" s="219"/>
      <c r="U125" s="435"/>
      <c r="V125" s="271"/>
      <c r="W125" s="220"/>
      <c r="X125" s="220"/>
      <c r="Y125" s="219"/>
      <c r="Z125" s="219"/>
      <c r="AA125" s="219"/>
      <c r="AB125" s="219"/>
    </row>
    <row r="126" spans="1:28" s="60" customFormat="1" ht="23.1" customHeight="1">
      <c r="A126" s="65"/>
      <c r="B126" s="11" t="s">
        <v>444</v>
      </c>
      <c r="C126" s="5" t="s">
        <v>436</v>
      </c>
      <c r="D126" s="6">
        <v>1</v>
      </c>
      <c r="E126" s="5" t="s">
        <v>437</v>
      </c>
      <c r="F126" s="5" t="s">
        <v>323</v>
      </c>
      <c r="G126" s="5" t="s">
        <v>0</v>
      </c>
      <c r="H126" s="7" t="s">
        <v>324</v>
      </c>
      <c r="I126" s="8" t="s">
        <v>206</v>
      </c>
      <c r="J126" s="421"/>
      <c r="K126" s="539">
        <v>799</v>
      </c>
      <c r="L126" s="44"/>
      <c r="M126" s="44">
        <f>K126-L126</f>
        <v>799</v>
      </c>
      <c r="N126" s="533">
        <v>327</v>
      </c>
      <c r="O126" s="535" t="s">
        <v>97</v>
      </c>
      <c r="P126" s="517">
        <f>ROUND($T$4*M126,0)</f>
        <v>19</v>
      </c>
      <c r="Q126" s="237"/>
      <c r="R126" s="436"/>
      <c r="S126" s="219"/>
      <c r="T126" s="219"/>
      <c r="U126" s="435"/>
      <c r="V126" s="271"/>
      <c r="W126" s="220"/>
      <c r="X126" s="220"/>
      <c r="Y126" s="219"/>
      <c r="Z126" s="219"/>
      <c r="AA126" s="219"/>
      <c r="AB126" s="219"/>
    </row>
    <row r="127" spans="1:28" s="60" customFormat="1" ht="23.1" customHeight="1">
      <c r="A127" s="65"/>
      <c r="B127" s="11" t="s">
        <v>1150</v>
      </c>
      <c r="C127" s="5" t="s">
        <v>435</v>
      </c>
      <c r="D127" s="6">
        <v>1</v>
      </c>
      <c r="E127" s="5" t="s">
        <v>1255</v>
      </c>
      <c r="F127" s="5" t="s">
        <v>1201</v>
      </c>
      <c r="G127" s="5" t="s">
        <v>64</v>
      </c>
      <c r="H127" s="7" t="s">
        <v>324</v>
      </c>
      <c r="I127" s="8" t="s">
        <v>1206</v>
      </c>
      <c r="J127" s="426" t="s">
        <v>1286</v>
      </c>
      <c r="K127" s="539">
        <v>899</v>
      </c>
      <c r="L127" s="44"/>
      <c r="M127" s="44">
        <f>K127-L127</f>
        <v>899</v>
      </c>
      <c r="N127" s="535" t="s">
        <v>97</v>
      </c>
      <c r="O127" s="535" t="s">
        <v>97</v>
      </c>
      <c r="P127" s="517">
        <f>ROUND($T$4*M127,0)</f>
        <v>21</v>
      </c>
      <c r="Q127" s="237"/>
      <c r="R127" s="436"/>
      <c r="S127" s="219"/>
      <c r="T127" s="219"/>
      <c r="U127" s="435"/>
      <c r="V127" s="271"/>
      <c r="W127" s="220"/>
      <c r="X127" s="220"/>
      <c r="Y127" s="219"/>
      <c r="Z127" s="219"/>
      <c r="AA127" s="219"/>
      <c r="AB127" s="219"/>
    </row>
    <row r="128" spans="1:28" s="60" customFormat="1" ht="23.1" customHeight="1">
      <c r="A128" s="65"/>
      <c r="B128" s="11" t="s">
        <v>471</v>
      </c>
      <c r="C128" s="5" t="s">
        <v>472</v>
      </c>
      <c r="D128" s="6">
        <v>1</v>
      </c>
      <c r="E128" s="5" t="s">
        <v>338</v>
      </c>
      <c r="F128" s="5" t="s">
        <v>124</v>
      </c>
      <c r="G128" s="5" t="s">
        <v>0</v>
      </c>
      <c r="H128" s="7" t="s">
        <v>324</v>
      </c>
      <c r="I128" s="8" t="s">
        <v>206</v>
      </c>
      <c r="J128" s="421"/>
      <c r="K128" s="539">
        <v>700</v>
      </c>
      <c r="L128" s="44"/>
      <c r="M128" s="44">
        <f>K128-L128</f>
        <v>700</v>
      </c>
      <c r="N128" s="533">
        <v>294</v>
      </c>
      <c r="O128" s="535">
        <v>0.27657572906867356</v>
      </c>
      <c r="P128" s="517">
        <f>ROUND($T$4*M128,0)</f>
        <v>17</v>
      </c>
      <c r="Q128" s="237"/>
      <c r="R128" s="436"/>
      <c r="S128" s="219"/>
      <c r="T128" s="219"/>
      <c r="U128" s="435"/>
      <c r="V128" s="271"/>
      <c r="W128" s="220"/>
      <c r="X128" s="220"/>
      <c r="Y128" s="219"/>
      <c r="Z128" s="219"/>
      <c r="AA128" s="219"/>
      <c r="AB128" s="219"/>
    </row>
    <row r="129" spans="1:90" s="60" customFormat="1" ht="23.1" customHeight="1">
      <c r="A129" s="65"/>
      <c r="B129" s="676" t="s">
        <v>1200</v>
      </c>
      <c r="C129" s="679" t="s">
        <v>472</v>
      </c>
      <c r="D129" s="690">
        <v>1</v>
      </c>
      <c r="E129" s="679" t="s">
        <v>1146</v>
      </c>
      <c r="F129" s="679" t="s">
        <v>1201</v>
      </c>
      <c r="G129" s="679" t="s">
        <v>64</v>
      </c>
      <c r="H129" s="681" t="s">
        <v>324</v>
      </c>
      <c r="I129" s="693" t="s">
        <v>1206</v>
      </c>
      <c r="J129" s="692" t="s">
        <v>1286</v>
      </c>
      <c r="K129" s="683">
        <v>1275</v>
      </c>
      <c r="L129" s="684"/>
      <c r="M129" s="684">
        <f>K129-L129</f>
        <v>1275</v>
      </c>
      <c r="N129" s="697">
        <v>419</v>
      </c>
      <c r="O129" s="697" t="s">
        <v>97</v>
      </c>
      <c r="P129" s="687">
        <f>ROUND($T$4*M129,0)</f>
        <v>30</v>
      </c>
      <c r="Q129" s="688"/>
      <c r="R129" s="436"/>
      <c r="S129" s="219"/>
      <c r="T129" s="219"/>
      <c r="U129" s="435"/>
      <c r="V129" s="271"/>
      <c r="W129" s="220"/>
      <c r="X129" s="220"/>
      <c r="Y129" s="219"/>
      <c r="Z129" s="219"/>
      <c r="AA129" s="219"/>
      <c r="AB129" s="219"/>
    </row>
    <row r="130" spans="1:90" s="60" customFormat="1" ht="23.1" customHeight="1">
      <c r="A130" s="65"/>
      <c r="B130" s="319" t="s">
        <v>833</v>
      </c>
      <c r="C130" s="320"/>
      <c r="D130" s="321"/>
      <c r="E130" s="320"/>
      <c r="F130" s="320"/>
      <c r="G130" s="320"/>
      <c r="H130" s="322"/>
      <c r="I130" s="322"/>
      <c r="J130" s="322"/>
      <c r="K130" s="544"/>
      <c r="L130" s="323"/>
      <c r="M130" s="323"/>
      <c r="N130" s="521"/>
      <c r="O130" s="279"/>
      <c r="P130" s="521"/>
      <c r="Q130" s="236"/>
      <c r="R130" s="436"/>
      <c r="S130" s="219"/>
      <c r="T130" s="219"/>
      <c r="U130" s="435"/>
      <c r="V130" s="271"/>
      <c r="W130" s="220"/>
      <c r="X130" s="220"/>
      <c r="Y130" s="219"/>
      <c r="Z130" s="219"/>
      <c r="AA130" s="219"/>
      <c r="AB130" s="219"/>
    </row>
    <row r="131" spans="1:90" s="60" customFormat="1" ht="23.1" customHeight="1">
      <c r="A131" s="65"/>
      <c r="B131" s="676" t="s">
        <v>834</v>
      </c>
      <c r="C131" s="681" t="s">
        <v>1130</v>
      </c>
      <c r="D131" s="698">
        <v>1</v>
      </c>
      <c r="E131" s="681" t="s">
        <v>24</v>
      </c>
      <c r="F131" s="681" t="s">
        <v>124</v>
      </c>
      <c r="G131" s="679" t="s">
        <v>0</v>
      </c>
      <c r="H131" s="681" t="s">
        <v>65</v>
      </c>
      <c r="I131" s="681" t="s">
        <v>388</v>
      </c>
      <c r="J131" s="682"/>
      <c r="K131" s="683">
        <v>1179</v>
      </c>
      <c r="L131" s="696"/>
      <c r="M131" s="684">
        <f>K131-L131</f>
        <v>1179</v>
      </c>
      <c r="N131" s="685">
        <v>190</v>
      </c>
      <c r="O131" s="686">
        <v>0.13878743608473337</v>
      </c>
      <c r="P131" s="687">
        <f>ROUND($T$4*M131,0)</f>
        <v>28</v>
      </c>
      <c r="Q131" s="688"/>
      <c r="R131" s="436"/>
      <c r="S131" s="219"/>
      <c r="T131" s="219"/>
      <c r="U131" s="435"/>
      <c r="V131" s="271"/>
      <c r="W131" s="220"/>
      <c r="X131" s="220"/>
      <c r="Y131" s="219"/>
      <c r="Z131" s="219"/>
      <c r="AA131" s="219"/>
      <c r="AB131" s="219"/>
    </row>
    <row r="132" spans="1:90" s="60" customFormat="1" ht="23.1" customHeight="1">
      <c r="A132" s="65"/>
      <c r="B132" s="676" t="s">
        <v>835</v>
      </c>
      <c r="C132" s="681" t="s">
        <v>1131</v>
      </c>
      <c r="D132" s="698">
        <v>1</v>
      </c>
      <c r="E132" s="681" t="s">
        <v>24</v>
      </c>
      <c r="F132" s="681" t="s">
        <v>124</v>
      </c>
      <c r="G132" s="679" t="s">
        <v>0</v>
      </c>
      <c r="H132" s="681" t="s">
        <v>65</v>
      </c>
      <c r="I132" s="681" t="s">
        <v>425</v>
      </c>
      <c r="J132" s="682"/>
      <c r="K132" s="683">
        <v>1539</v>
      </c>
      <c r="L132" s="696"/>
      <c r="M132" s="684">
        <f>K132-L132</f>
        <v>1539</v>
      </c>
      <c r="N132" s="685">
        <v>390</v>
      </c>
      <c r="O132" s="686">
        <v>0.20217729393468117</v>
      </c>
      <c r="P132" s="687">
        <f>ROUND($T$4*M132,0)</f>
        <v>37</v>
      </c>
      <c r="Q132" s="688"/>
      <c r="R132" s="436"/>
      <c r="S132" s="219"/>
      <c r="T132" s="219"/>
      <c r="U132" s="435"/>
      <c r="V132" s="271"/>
      <c r="W132" s="220"/>
      <c r="X132" s="220"/>
      <c r="Y132" s="219"/>
      <c r="Z132" s="219"/>
      <c r="AA132" s="219"/>
      <c r="AB132" s="219"/>
    </row>
    <row r="133" spans="1:90" s="55" customFormat="1" ht="18.95" customHeight="1">
      <c r="A133" s="61"/>
      <c r="B133" s="676" t="s">
        <v>836</v>
      </c>
      <c r="C133" s="681" t="s">
        <v>1132</v>
      </c>
      <c r="D133" s="698">
        <v>2</v>
      </c>
      <c r="E133" s="681" t="s">
        <v>23</v>
      </c>
      <c r="F133" s="681" t="s">
        <v>148</v>
      </c>
      <c r="G133" s="679" t="s">
        <v>0</v>
      </c>
      <c r="H133" s="681" t="s">
        <v>80</v>
      </c>
      <c r="I133" s="681" t="s">
        <v>837</v>
      </c>
      <c r="J133" s="682"/>
      <c r="K133" s="683">
        <v>3549</v>
      </c>
      <c r="L133" s="696"/>
      <c r="M133" s="684">
        <f>K133-L133</f>
        <v>3549</v>
      </c>
      <c r="N133" s="685">
        <v>1340</v>
      </c>
      <c r="O133" s="686">
        <v>0.27408467989363877</v>
      </c>
      <c r="P133" s="687">
        <f>ROUND($T$4*M133,0)</f>
        <v>85</v>
      </c>
      <c r="Q133" s="688"/>
      <c r="R133" s="264"/>
      <c r="S133" s="219"/>
      <c r="T133" s="219"/>
      <c r="U133" s="435"/>
      <c r="V133" s="271"/>
      <c r="W133" s="220"/>
      <c r="X133" s="220"/>
      <c r="Y133" s="219"/>
      <c r="Z133" s="219"/>
      <c r="AA133" s="219"/>
      <c r="AB133" s="219"/>
    </row>
    <row r="134" spans="1:90" s="60" customFormat="1" ht="23.1" customHeight="1">
      <c r="A134" s="65"/>
      <c r="B134" s="319" t="s">
        <v>714</v>
      </c>
      <c r="C134" s="320"/>
      <c r="D134" s="321"/>
      <c r="E134" s="320"/>
      <c r="F134" s="320"/>
      <c r="G134" s="320"/>
      <c r="H134" s="322"/>
      <c r="I134" s="322"/>
      <c r="J134" s="322"/>
      <c r="K134" s="544"/>
      <c r="L134" s="323"/>
      <c r="M134" s="323"/>
      <c r="N134" s="521"/>
      <c r="O134" s="324"/>
      <c r="P134" s="521"/>
      <c r="Q134" s="236"/>
      <c r="R134" s="436"/>
      <c r="S134" s="219"/>
      <c r="T134" s="219"/>
      <c r="U134" s="435"/>
      <c r="V134" s="271"/>
      <c r="W134" s="220"/>
      <c r="X134" s="220"/>
      <c r="Y134" s="219"/>
      <c r="Z134" s="219"/>
      <c r="AA134" s="219"/>
      <c r="AB134" s="219"/>
    </row>
    <row r="135" spans="1:90" s="60" customFormat="1" ht="23.1" customHeight="1">
      <c r="A135" s="65"/>
      <c r="B135" s="11" t="s">
        <v>607</v>
      </c>
      <c r="C135" s="7" t="s">
        <v>610</v>
      </c>
      <c r="D135" s="16">
        <v>1</v>
      </c>
      <c r="E135" s="7" t="s">
        <v>22</v>
      </c>
      <c r="F135" s="7" t="s">
        <v>638</v>
      </c>
      <c r="G135" s="5" t="s">
        <v>26</v>
      </c>
      <c r="H135" s="7" t="s">
        <v>65</v>
      </c>
      <c r="I135" s="7" t="s">
        <v>639</v>
      </c>
      <c r="J135" s="419"/>
      <c r="K135" s="538">
        <v>1549</v>
      </c>
      <c r="L135" s="9"/>
      <c r="M135" s="9">
        <f t="shared" ref="M135:M140" si="10">K135-L135</f>
        <v>1549</v>
      </c>
      <c r="N135" s="529">
        <v>321</v>
      </c>
      <c r="O135" s="275">
        <v>0.16765180010746911</v>
      </c>
      <c r="P135" s="517">
        <f t="shared" ref="P135:P140" si="11">ROUND($T$4*M135,0)</f>
        <v>37</v>
      </c>
      <c r="Q135" s="237"/>
      <c r="R135" s="436"/>
      <c r="S135" s="219"/>
      <c r="T135" s="219"/>
      <c r="U135" s="435"/>
      <c r="V135" s="271"/>
      <c r="W135" s="220"/>
      <c r="X135" s="220"/>
      <c r="Y135" s="219"/>
      <c r="Z135" s="219"/>
      <c r="AA135" s="219"/>
      <c r="AB135" s="219"/>
    </row>
    <row r="136" spans="1:90" s="73" customFormat="1" ht="19.5" customHeight="1">
      <c r="A136" s="61"/>
      <c r="B136" s="11" t="s">
        <v>1207</v>
      </c>
      <c r="C136" s="7" t="s">
        <v>1208</v>
      </c>
      <c r="D136" s="16">
        <v>1</v>
      </c>
      <c r="E136" s="7" t="s">
        <v>1209</v>
      </c>
      <c r="F136" s="7" t="s">
        <v>147</v>
      </c>
      <c r="G136" s="5" t="s">
        <v>64</v>
      </c>
      <c r="H136" s="7" t="s">
        <v>65</v>
      </c>
      <c r="I136" s="7" t="s">
        <v>1210</v>
      </c>
      <c r="J136" s="426" t="s">
        <v>1286</v>
      </c>
      <c r="K136" s="538">
        <v>2369</v>
      </c>
      <c r="L136" s="9"/>
      <c r="M136" s="9">
        <f t="shared" si="10"/>
        <v>2369</v>
      </c>
      <c r="N136" s="529">
        <v>617</v>
      </c>
      <c r="O136" s="275">
        <v>0.20663094440723376</v>
      </c>
      <c r="P136" s="517">
        <f t="shared" si="11"/>
        <v>57</v>
      </c>
      <c r="Q136" s="237"/>
      <c r="R136" s="264"/>
      <c r="S136" s="219"/>
      <c r="T136" s="219"/>
      <c r="U136" s="435"/>
      <c r="V136" s="271"/>
      <c r="W136" s="220"/>
      <c r="X136" s="220"/>
      <c r="Y136" s="219"/>
      <c r="Z136" s="219"/>
      <c r="AA136" s="219"/>
      <c r="AB136" s="219"/>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c r="BL136" s="55"/>
      <c r="BM136" s="55"/>
      <c r="BN136" s="55"/>
      <c r="BO136" s="55"/>
      <c r="BP136" s="55"/>
      <c r="BQ136" s="55"/>
      <c r="BR136" s="55"/>
      <c r="BS136" s="55"/>
      <c r="BT136" s="55"/>
      <c r="BU136" s="55"/>
      <c r="BV136" s="55"/>
      <c r="BW136" s="55"/>
      <c r="BX136" s="55"/>
      <c r="BY136" s="55"/>
      <c r="BZ136" s="55"/>
      <c r="CA136" s="55"/>
      <c r="CB136" s="55"/>
      <c r="CC136" s="55"/>
      <c r="CD136" s="55"/>
      <c r="CE136" s="55"/>
      <c r="CF136" s="55"/>
      <c r="CG136" s="55"/>
      <c r="CH136" s="55"/>
      <c r="CI136" s="55"/>
      <c r="CJ136" s="55"/>
      <c r="CK136" s="55"/>
      <c r="CL136" s="55"/>
    </row>
    <row r="137" spans="1:90" s="73" customFormat="1" ht="19.5" customHeight="1">
      <c r="A137" s="61"/>
      <c r="B137" s="11" t="s">
        <v>608</v>
      </c>
      <c r="C137" s="7" t="s">
        <v>611</v>
      </c>
      <c r="D137" s="16">
        <v>1</v>
      </c>
      <c r="E137" s="7" t="s">
        <v>23</v>
      </c>
      <c r="F137" s="7" t="s">
        <v>147</v>
      </c>
      <c r="G137" s="5" t="s">
        <v>26</v>
      </c>
      <c r="H137" s="7" t="s">
        <v>65</v>
      </c>
      <c r="I137" s="7" t="s">
        <v>426</v>
      </c>
      <c r="J137" s="419"/>
      <c r="K137" s="538">
        <v>1969</v>
      </c>
      <c r="L137" s="9"/>
      <c r="M137" s="9">
        <f t="shared" si="10"/>
        <v>1969</v>
      </c>
      <c r="N137" s="529">
        <v>501</v>
      </c>
      <c r="O137" s="275">
        <v>0.20283400809716598</v>
      </c>
      <c r="P137" s="517">
        <f t="shared" si="11"/>
        <v>47</v>
      </c>
      <c r="Q137" s="237"/>
      <c r="R137" s="264"/>
      <c r="S137" s="219"/>
      <c r="T137" s="219"/>
      <c r="U137" s="435"/>
      <c r="V137" s="271"/>
      <c r="W137" s="220"/>
      <c r="X137" s="220"/>
      <c r="Y137" s="219"/>
      <c r="Z137" s="219"/>
      <c r="AA137" s="219"/>
      <c r="AB137" s="219"/>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c r="BI137" s="55"/>
      <c r="BJ137" s="55"/>
      <c r="BK137" s="55"/>
      <c r="BL137" s="55"/>
      <c r="BM137" s="55"/>
      <c r="BN137" s="55"/>
      <c r="BO137" s="55"/>
      <c r="BP137" s="55"/>
      <c r="BQ137" s="55"/>
      <c r="BR137" s="55"/>
      <c r="BS137" s="55"/>
      <c r="BT137" s="55"/>
      <c r="BU137" s="55"/>
      <c r="BV137" s="55"/>
      <c r="BW137" s="55"/>
      <c r="BX137" s="55"/>
      <c r="BY137" s="55"/>
      <c r="BZ137" s="55"/>
      <c r="CA137" s="55"/>
      <c r="CB137" s="55"/>
      <c r="CC137" s="55"/>
      <c r="CD137" s="55"/>
      <c r="CE137" s="55"/>
      <c r="CF137" s="55"/>
      <c r="CG137" s="55"/>
      <c r="CH137" s="55"/>
      <c r="CI137" s="55"/>
      <c r="CJ137" s="55"/>
      <c r="CK137" s="55"/>
      <c r="CL137" s="55"/>
    </row>
    <row r="138" spans="1:90" s="60" customFormat="1" ht="23.1" customHeight="1">
      <c r="A138" s="86"/>
      <c r="B138" s="11" t="s">
        <v>779</v>
      </c>
      <c r="C138" s="7" t="s">
        <v>790</v>
      </c>
      <c r="D138" s="16">
        <v>1</v>
      </c>
      <c r="E138" s="7" t="s">
        <v>22</v>
      </c>
      <c r="F138" s="7" t="s">
        <v>703</v>
      </c>
      <c r="G138" s="5" t="s">
        <v>0</v>
      </c>
      <c r="H138" s="7" t="s">
        <v>65</v>
      </c>
      <c r="I138" s="7" t="s">
        <v>426</v>
      </c>
      <c r="J138" s="419"/>
      <c r="K138" s="538">
        <v>2539</v>
      </c>
      <c r="L138" s="9"/>
      <c r="M138" s="9">
        <f t="shared" si="10"/>
        <v>2539</v>
      </c>
      <c r="N138" s="529">
        <v>661</v>
      </c>
      <c r="O138" s="275">
        <v>0.20656250000000001</v>
      </c>
      <c r="P138" s="517">
        <f t="shared" si="11"/>
        <v>61</v>
      </c>
      <c r="Q138" s="237"/>
      <c r="R138" s="436"/>
      <c r="S138" s="219"/>
      <c r="T138" s="219"/>
      <c r="U138" s="435"/>
      <c r="V138" s="271"/>
      <c r="W138" s="220"/>
      <c r="X138" s="220"/>
      <c r="Y138" s="219"/>
      <c r="Z138" s="219"/>
      <c r="AA138" s="219"/>
      <c r="AB138" s="219"/>
    </row>
    <row r="139" spans="1:90" s="60" customFormat="1" ht="23.1" customHeight="1">
      <c r="A139" s="86"/>
      <c r="B139" s="11" t="s">
        <v>609</v>
      </c>
      <c r="C139" s="7" t="s">
        <v>612</v>
      </c>
      <c r="D139" s="16">
        <v>1</v>
      </c>
      <c r="E139" s="7" t="s">
        <v>23</v>
      </c>
      <c r="F139" s="7" t="s">
        <v>148</v>
      </c>
      <c r="G139" s="5" t="s">
        <v>26</v>
      </c>
      <c r="H139" s="7" t="s">
        <v>83</v>
      </c>
      <c r="I139" s="7" t="s">
        <v>426</v>
      </c>
      <c r="J139" s="419"/>
      <c r="K139" s="538">
        <v>2749</v>
      </c>
      <c r="L139" s="9"/>
      <c r="M139" s="9">
        <f t="shared" si="10"/>
        <v>2749</v>
      </c>
      <c r="N139" s="529">
        <v>730</v>
      </c>
      <c r="O139" s="275">
        <v>0.20983041103765449</v>
      </c>
      <c r="P139" s="517">
        <f t="shared" si="11"/>
        <v>66</v>
      </c>
      <c r="Q139" s="237"/>
      <c r="R139" s="436"/>
      <c r="S139" s="219"/>
      <c r="T139" s="219"/>
      <c r="U139" s="435"/>
      <c r="V139" s="271"/>
      <c r="W139" s="220"/>
      <c r="X139" s="220"/>
      <c r="Y139" s="219"/>
      <c r="Z139" s="219"/>
      <c r="AA139" s="219"/>
      <c r="AB139" s="219"/>
    </row>
    <row r="140" spans="1:90" s="60" customFormat="1" ht="23.1" customHeight="1">
      <c r="A140" s="86"/>
      <c r="B140" s="11" t="s">
        <v>780</v>
      </c>
      <c r="C140" s="7" t="s">
        <v>791</v>
      </c>
      <c r="D140" s="16">
        <v>2</v>
      </c>
      <c r="E140" s="7" t="s">
        <v>23</v>
      </c>
      <c r="F140" s="7" t="s">
        <v>703</v>
      </c>
      <c r="G140" s="5" t="s">
        <v>26</v>
      </c>
      <c r="H140" s="7" t="s">
        <v>83</v>
      </c>
      <c r="I140" s="7" t="s">
        <v>792</v>
      </c>
      <c r="J140" s="419"/>
      <c r="K140" s="538">
        <v>5549</v>
      </c>
      <c r="L140" s="9"/>
      <c r="M140" s="9">
        <f t="shared" si="10"/>
        <v>5549</v>
      </c>
      <c r="N140" s="529">
        <v>1439</v>
      </c>
      <c r="O140" s="275">
        <v>0.20592444190040068</v>
      </c>
      <c r="P140" s="517">
        <f t="shared" si="11"/>
        <v>132</v>
      </c>
      <c r="Q140" s="237"/>
      <c r="R140" s="436"/>
      <c r="S140" s="219"/>
      <c r="T140" s="219"/>
      <c r="U140" s="435"/>
      <c r="V140" s="271"/>
      <c r="W140" s="220"/>
      <c r="X140" s="220"/>
      <c r="Y140" s="219"/>
      <c r="Z140" s="219"/>
      <c r="AA140" s="219"/>
      <c r="AB140" s="219"/>
    </row>
    <row r="141" spans="1:90" s="60" customFormat="1" ht="23.1" customHeight="1">
      <c r="A141" s="86"/>
      <c r="B141" s="319" t="s">
        <v>1555</v>
      </c>
      <c r="C141" s="320"/>
      <c r="D141" s="321"/>
      <c r="E141" s="320"/>
      <c r="F141" s="320"/>
      <c r="G141" s="320"/>
      <c r="H141" s="322"/>
      <c r="I141" s="322"/>
      <c r="J141" s="322"/>
      <c r="K141" s="544"/>
      <c r="L141" s="323"/>
      <c r="M141" s="323"/>
      <c r="N141" s="521"/>
      <c r="O141" s="324"/>
      <c r="P141" s="521"/>
      <c r="Q141" s="236"/>
      <c r="R141" s="436"/>
      <c r="S141" s="219"/>
      <c r="T141" s="219"/>
      <c r="U141" s="435"/>
      <c r="V141" s="271"/>
      <c r="W141" s="220"/>
      <c r="X141" s="220"/>
      <c r="Y141" s="219"/>
      <c r="Z141" s="219"/>
      <c r="AA141" s="219"/>
      <c r="AB141" s="219"/>
    </row>
    <row r="142" spans="1:90" s="73" customFormat="1" ht="19.5" customHeight="1">
      <c r="A142" s="61"/>
      <c r="B142" s="11" t="s">
        <v>1376</v>
      </c>
      <c r="C142" s="5" t="s">
        <v>1377</v>
      </c>
      <c r="D142" s="6">
        <v>1</v>
      </c>
      <c r="E142" s="5" t="s">
        <v>248</v>
      </c>
      <c r="F142" s="5" t="s">
        <v>147</v>
      </c>
      <c r="G142" s="5" t="s">
        <v>26</v>
      </c>
      <c r="H142" s="7" t="s">
        <v>1466</v>
      </c>
      <c r="I142" s="7" t="s">
        <v>1512</v>
      </c>
      <c r="J142" s="419"/>
      <c r="K142" s="539">
        <v>1899</v>
      </c>
      <c r="L142" s="44"/>
      <c r="M142" s="44">
        <f>SUM(K142-L142)</f>
        <v>1899</v>
      </c>
      <c r="N142" s="530">
        <v>1040</v>
      </c>
      <c r="O142" s="275">
        <v>0.35386185777475332</v>
      </c>
      <c r="P142" s="517">
        <f>ROUND($T$4*M142,0)</f>
        <v>45</v>
      </c>
      <c r="Q142" s="237"/>
      <c r="R142" s="264"/>
      <c r="S142" s="219"/>
      <c r="T142" s="219"/>
      <c r="U142" s="435"/>
      <c r="V142" s="271"/>
      <c r="W142" s="220"/>
      <c r="X142" s="220"/>
      <c r="Y142" s="219"/>
      <c r="Z142" s="219"/>
      <c r="AA142" s="219"/>
      <c r="AB142" s="219"/>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c r="BI142" s="55"/>
      <c r="BJ142" s="55"/>
      <c r="BK142" s="55"/>
      <c r="BL142" s="55"/>
      <c r="BM142" s="55"/>
      <c r="BN142" s="55"/>
      <c r="BO142" s="55"/>
      <c r="BP142" s="55"/>
      <c r="BQ142" s="55"/>
      <c r="BR142" s="55"/>
      <c r="BS142" s="55"/>
      <c r="BT142" s="55"/>
      <c r="BU142" s="55"/>
      <c r="BV142" s="55"/>
      <c r="BW142" s="55"/>
      <c r="BX142" s="55"/>
      <c r="BY142" s="55"/>
      <c r="BZ142" s="55"/>
      <c r="CA142" s="55"/>
      <c r="CB142" s="55"/>
      <c r="CC142" s="55"/>
      <c r="CD142" s="55"/>
      <c r="CE142" s="55"/>
      <c r="CF142" s="55"/>
      <c r="CG142" s="55"/>
      <c r="CH142" s="55"/>
      <c r="CI142" s="55"/>
      <c r="CJ142" s="55"/>
      <c r="CK142" s="55"/>
      <c r="CL142" s="55"/>
    </row>
    <row r="143" spans="1:90" s="60" customFormat="1" ht="23.1" customHeight="1">
      <c r="A143" s="86"/>
      <c r="B143" s="4" t="s">
        <v>1378</v>
      </c>
      <c r="C143" s="5" t="s">
        <v>1379</v>
      </c>
      <c r="D143" s="6">
        <v>1</v>
      </c>
      <c r="E143" s="5" t="s">
        <v>23</v>
      </c>
      <c r="F143" s="5" t="s">
        <v>147</v>
      </c>
      <c r="G143" s="5" t="s">
        <v>26</v>
      </c>
      <c r="H143" s="7" t="s">
        <v>1466</v>
      </c>
      <c r="I143" s="7" t="s">
        <v>1512</v>
      </c>
      <c r="J143" s="419"/>
      <c r="K143" s="538">
        <v>2109</v>
      </c>
      <c r="L143" s="9"/>
      <c r="M143" s="9">
        <f>SUM(K143-L143)</f>
        <v>2109</v>
      </c>
      <c r="N143" s="531">
        <v>1114</v>
      </c>
      <c r="O143" s="275">
        <v>0.34564070741545144</v>
      </c>
      <c r="P143" s="517">
        <f>ROUND($T$4*M143,0)</f>
        <v>50</v>
      </c>
      <c r="Q143" s="675">
        <f>VLOOKUP(B143,[1]Sheet1!A$2:C$68,3,FALSE)</f>
        <v>50</v>
      </c>
      <c r="R143" s="436"/>
      <c r="S143" s="219"/>
      <c r="T143" s="219"/>
      <c r="U143" s="435"/>
      <c r="V143" s="271"/>
      <c r="W143" s="220"/>
      <c r="X143" s="220"/>
      <c r="Y143" s="219"/>
      <c r="Z143" s="219"/>
      <c r="AA143" s="219"/>
      <c r="AB143" s="219"/>
    </row>
    <row r="144" spans="1:90" s="60" customFormat="1" ht="23.1" customHeight="1">
      <c r="A144" s="86"/>
      <c r="B144" s="4" t="s">
        <v>1599</v>
      </c>
      <c r="C144" s="5" t="s">
        <v>1600</v>
      </c>
      <c r="D144" s="465">
        <v>1</v>
      </c>
      <c r="E144" s="7" t="s">
        <v>1209</v>
      </c>
      <c r="F144" s="5" t="s">
        <v>147</v>
      </c>
      <c r="G144" s="464" t="s">
        <v>64</v>
      </c>
      <c r="H144" s="7" t="s">
        <v>1466</v>
      </c>
      <c r="I144" s="7" t="s">
        <v>1472</v>
      </c>
      <c r="J144" s="425" t="s">
        <v>1286</v>
      </c>
      <c r="K144" s="540">
        <v>2369</v>
      </c>
      <c r="L144" s="466"/>
      <c r="M144" s="9">
        <f>SUM(K144-L144)</f>
        <v>2369</v>
      </c>
      <c r="N144" s="532">
        <v>1351</v>
      </c>
      <c r="O144" s="467">
        <v>0.36</v>
      </c>
      <c r="P144" s="517">
        <f>ROUND($T$4*M144,0)</f>
        <v>57</v>
      </c>
      <c r="Q144" s="675">
        <f>VLOOKUP(B144,[1]Sheet1!A$2:C$68,3,FALSE)</f>
        <v>50</v>
      </c>
      <c r="R144" s="436"/>
      <c r="S144" s="219"/>
      <c r="T144" s="219"/>
      <c r="U144" s="435"/>
      <c r="V144" s="271"/>
      <c r="W144" s="220"/>
      <c r="X144" s="220"/>
      <c r="Y144" s="219"/>
      <c r="Z144" s="219"/>
      <c r="AA144" s="219"/>
      <c r="AB144" s="219"/>
    </row>
    <row r="145" spans="1:90" s="60" customFormat="1" ht="23.1" customHeight="1">
      <c r="A145" s="86"/>
      <c r="B145" s="11" t="s">
        <v>1380</v>
      </c>
      <c r="C145" s="5" t="s">
        <v>1381</v>
      </c>
      <c r="D145" s="6">
        <v>1</v>
      </c>
      <c r="E145" s="5" t="s">
        <v>23</v>
      </c>
      <c r="F145" s="5" t="s">
        <v>702</v>
      </c>
      <c r="G145" s="5" t="s">
        <v>26</v>
      </c>
      <c r="H145" s="7" t="s">
        <v>1467</v>
      </c>
      <c r="I145" s="7" t="s">
        <v>1512</v>
      </c>
      <c r="J145" s="419"/>
      <c r="K145" s="539">
        <v>2899</v>
      </c>
      <c r="L145" s="44"/>
      <c r="M145" s="44">
        <f>SUM(K145-L145)</f>
        <v>2899</v>
      </c>
      <c r="N145" s="530">
        <v>1503</v>
      </c>
      <c r="O145" s="275">
        <v>0.33539660706098118</v>
      </c>
      <c r="P145" s="517">
        <f>ROUND($T$4*M145,0)</f>
        <v>69</v>
      </c>
      <c r="Q145" s="238"/>
      <c r="R145" s="436"/>
      <c r="S145" s="219"/>
      <c r="T145" s="219"/>
      <c r="U145" s="435"/>
      <c r="V145" s="271"/>
      <c r="W145" s="220"/>
      <c r="X145" s="220"/>
      <c r="Y145" s="219"/>
      <c r="Z145" s="219"/>
      <c r="AA145" s="219"/>
      <c r="AB145" s="219"/>
    </row>
    <row r="146" spans="1:90" s="60" customFormat="1" ht="23.1" customHeight="1">
      <c r="A146" s="65"/>
      <c r="B146" s="319" t="s">
        <v>1651</v>
      </c>
      <c r="C146" s="320"/>
      <c r="D146" s="321"/>
      <c r="E146" s="320"/>
      <c r="F146" s="320"/>
      <c r="G146" s="320"/>
      <c r="H146" s="322"/>
      <c r="I146" s="322"/>
      <c r="J146" s="322"/>
      <c r="K146" s="544"/>
      <c r="L146" s="323"/>
      <c r="M146" s="323"/>
      <c r="N146" s="521"/>
      <c r="O146" s="324"/>
      <c r="P146" s="521"/>
      <c r="Q146" s="236"/>
      <c r="R146" s="436"/>
      <c r="S146" s="219"/>
      <c r="T146" s="219"/>
      <c r="U146" s="435"/>
      <c r="V146" s="271"/>
      <c r="W146" s="220"/>
      <c r="X146" s="220"/>
      <c r="Y146" s="219"/>
      <c r="Z146" s="219"/>
      <c r="AA146" s="219"/>
      <c r="AB146" s="219"/>
    </row>
    <row r="147" spans="1:90" s="60" customFormat="1" ht="23.1" customHeight="1">
      <c r="A147" s="65"/>
      <c r="B147" s="4" t="s">
        <v>1652</v>
      </c>
      <c r="C147" s="5" t="s">
        <v>1937</v>
      </c>
      <c r="D147" s="6">
        <v>2</v>
      </c>
      <c r="E147" s="5" t="s">
        <v>23</v>
      </c>
      <c r="F147" s="5" t="s">
        <v>148</v>
      </c>
      <c r="G147" s="5" t="s">
        <v>64</v>
      </c>
      <c r="H147" s="7" t="s">
        <v>1736</v>
      </c>
      <c r="I147" s="7" t="s">
        <v>1517</v>
      </c>
      <c r="J147" s="419"/>
      <c r="K147" s="538">
        <v>2299</v>
      </c>
      <c r="L147" s="9"/>
      <c r="M147" s="9">
        <v>2299</v>
      </c>
      <c r="N147" s="531">
        <v>1464</v>
      </c>
      <c r="O147" s="275">
        <v>0.39</v>
      </c>
      <c r="P147" s="517">
        <f>ROUND($T$4*M147,0)</f>
        <v>55</v>
      </c>
      <c r="Q147" s="237"/>
      <c r="R147" s="436"/>
      <c r="S147" s="219"/>
      <c r="T147" s="219"/>
      <c r="U147" s="435"/>
      <c r="V147" s="271"/>
      <c r="W147" s="220"/>
      <c r="X147" s="220"/>
      <c r="Y147" s="219"/>
      <c r="Z147" s="219"/>
      <c r="AA147" s="219"/>
      <c r="AB147" s="219"/>
    </row>
    <row r="148" spans="1:90" s="60" customFormat="1" ht="23.1" customHeight="1">
      <c r="A148" s="65"/>
      <c r="B148" s="4" t="s">
        <v>1653</v>
      </c>
      <c r="C148" s="5" t="s">
        <v>1660</v>
      </c>
      <c r="D148" s="6">
        <v>1</v>
      </c>
      <c r="E148" s="5" t="s">
        <v>1744</v>
      </c>
      <c r="F148" s="5" t="s">
        <v>147</v>
      </c>
      <c r="G148" s="5" t="s">
        <v>64</v>
      </c>
      <c r="H148" s="7" t="s">
        <v>1458</v>
      </c>
      <c r="I148" s="7" t="s">
        <v>1459</v>
      </c>
      <c r="J148" s="419"/>
      <c r="K148" s="538">
        <v>1299</v>
      </c>
      <c r="L148" s="9"/>
      <c r="M148" s="9">
        <v>1299</v>
      </c>
      <c r="N148" s="531">
        <v>460</v>
      </c>
      <c r="O148" s="275">
        <v>0.26</v>
      </c>
      <c r="P148" s="517">
        <f>ROUND($T$4*M148,0)</f>
        <v>31</v>
      </c>
      <c r="Q148" s="675">
        <f>VLOOKUP(B148,[1]Sheet1!A$2:C$68,3,FALSE)</f>
        <v>75</v>
      </c>
      <c r="R148" s="436"/>
      <c r="S148" s="219"/>
      <c r="T148" s="219"/>
      <c r="U148" s="435"/>
      <c r="V148" s="271"/>
      <c r="W148" s="220"/>
      <c r="X148" s="220"/>
      <c r="Y148" s="219"/>
      <c r="Z148" s="219"/>
      <c r="AA148" s="219"/>
      <c r="AB148" s="219"/>
    </row>
    <row r="149" spans="1:90" s="60" customFormat="1" ht="23.1" customHeight="1">
      <c r="A149" s="65"/>
      <c r="B149" s="334" t="s">
        <v>1019</v>
      </c>
      <c r="C149" s="305"/>
      <c r="D149" s="306"/>
      <c r="E149" s="305"/>
      <c r="F149" s="305"/>
      <c r="G149" s="305"/>
      <c r="H149" s="307"/>
      <c r="I149" s="307"/>
      <c r="J149" s="417"/>
      <c r="K149" s="537"/>
      <c r="L149" s="308"/>
      <c r="M149" s="308"/>
      <c r="N149" s="527"/>
      <c r="O149" s="309"/>
      <c r="P149" s="513"/>
      <c r="Q149" s="310"/>
      <c r="R149" s="436"/>
      <c r="S149" s="219"/>
      <c r="T149" s="219"/>
      <c r="U149" s="435"/>
      <c r="V149" s="271"/>
      <c r="W149" s="220"/>
      <c r="X149" s="220"/>
      <c r="Y149" s="219"/>
      <c r="Z149" s="219"/>
      <c r="AA149" s="219"/>
      <c r="AB149" s="219"/>
    </row>
    <row r="150" spans="1:90" s="73" customFormat="1" ht="19.5" customHeight="1">
      <c r="A150" s="61"/>
      <c r="B150" s="32" t="s">
        <v>717</v>
      </c>
      <c r="C150" s="33"/>
      <c r="D150" s="34"/>
      <c r="E150" s="33"/>
      <c r="F150" s="33"/>
      <c r="G150" s="33"/>
      <c r="H150" s="35"/>
      <c r="I150" s="35"/>
      <c r="J150" s="418"/>
      <c r="K150" s="541"/>
      <c r="L150" s="41"/>
      <c r="M150" s="41"/>
      <c r="N150" s="520"/>
      <c r="O150" s="279"/>
      <c r="P150" s="516"/>
      <c r="Q150" s="236"/>
      <c r="R150" s="264"/>
      <c r="S150" s="219"/>
      <c r="T150" s="219"/>
      <c r="U150" s="435"/>
      <c r="V150" s="271"/>
      <c r="W150" s="220"/>
      <c r="X150" s="220"/>
      <c r="Y150" s="219"/>
      <c r="Z150" s="219"/>
      <c r="AA150" s="219"/>
      <c r="AB150" s="219"/>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c r="BI150" s="55"/>
      <c r="BJ150" s="55"/>
      <c r="BK150" s="55"/>
      <c r="BL150" s="55"/>
      <c r="BM150" s="55"/>
      <c r="BN150" s="55"/>
      <c r="BO150" s="55"/>
      <c r="BP150" s="55"/>
      <c r="BQ150" s="55"/>
      <c r="BR150" s="55"/>
      <c r="BS150" s="55"/>
      <c r="BT150" s="55"/>
      <c r="BU150" s="55"/>
      <c r="BV150" s="55"/>
      <c r="BW150" s="55"/>
      <c r="BX150" s="55"/>
      <c r="BY150" s="55"/>
      <c r="BZ150" s="55"/>
      <c r="CA150" s="55"/>
      <c r="CB150" s="55"/>
      <c r="CC150" s="55"/>
      <c r="CD150" s="55"/>
      <c r="CE150" s="55"/>
      <c r="CF150" s="55"/>
      <c r="CG150" s="55"/>
      <c r="CH150" s="55"/>
      <c r="CI150" s="55"/>
      <c r="CJ150" s="55"/>
      <c r="CK150" s="55"/>
      <c r="CL150" s="55"/>
    </row>
    <row r="151" spans="1:90" s="60" customFormat="1" ht="23.1" customHeight="1">
      <c r="A151" s="65"/>
      <c r="B151" s="4" t="s">
        <v>633</v>
      </c>
      <c r="C151" s="12" t="s">
        <v>634</v>
      </c>
      <c r="D151" s="13">
        <v>2</v>
      </c>
      <c r="E151" s="12" t="s">
        <v>25</v>
      </c>
      <c r="F151" s="12" t="s">
        <v>134</v>
      </c>
      <c r="G151" s="12" t="s">
        <v>64</v>
      </c>
      <c r="H151" s="12" t="s">
        <v>5</v>
      </c>
      <c r="I151" s="14" t="s">
        <v>343</v>
      </c>
      <c r="J151" s="420"/>
      <c r="K151" s="539">
        <v>2949</v>
      </c>
      <c r="L151" s="44"/>
      <c r="M151" s="44">
        <f t="shared" ref="M151:M157" si="12">SUM(K151-L151)</f>
        <v>2949</v>
      </c>
      <c r="N151" s="533">
        <v>1749</v>
      </c>
      <c r="O151" s="275">
        <v>0.3722860791826309</v>
      </c>
      <c r="P151" s="515">
        <f t="shared" ref="P151:P157" si="13">ROUND($T$4*M151,0)</f>
        <v>70</v>
      </c>
      <c r="Q151" s="237"/>
      <c r="R151" s="436"/>
      <c r="S151" s="219"/>
      <c r="T151" s="219"/>
      <c r="U151" s="435"/>
      <c r="V151" s="271"/>
      <c r="W151" s="220"/>
      <c r="X151" s="220"/>
      <c r="Y151" s="219"/>
      <c r="Z151" s="219"/>
      <c r="AA151" s="219"/>
      <c r="AB151" s="219"/>
    </row>
    <row r="152" spans="1:90" s="60" customFormat="1" ht="23.1" customHeight="1">
      <c r="A152" s="65"/>
      <c r="B152" s="4" t="s">
        <v>635</v>
      </c>
      <c r="C152" s="12" t="s">
        <v>968</v>
      </c>
      <c r="D152" s="13">
        <v>2</v>
      </c>
      <c r="E152" s="12" t="s">
        <v>25</v>
      </c>
      <c r="F152" s="12" t="s">
        <v>133</v>
      </c>
      <c r="G152" s="12" t="s">
        <v>64</v>
      </c>
      <c r="H152" s="12" t="s">
        <v>5</v>
      </c>
      <c r="I152" s="14" t="s">
        <v>432</v>
      </c>
      <c r="J152" s="420"/>
      <c r="K152" s="539">
        <v>4089</v>
      </c>
      <c r="L152" s="44"/>
      <c r="M152" s="44">
        <f t="shared" si="12"/>
        <v>4089</v>
      </c>
      <c r="N152" s="533">
        <v>2149</v>
      </c>
      <c r="O152" s="275">
        <v>0.34450144277011863</v>
      </c>
      <c r="P152" s="515">
        <f t="shared" si="13"/>
        <v>98</v>
      </c>
      <c r="Q152" s="237"/>
      <c r="R152" s="436"/>
      <c r="S152" s="219"/>
      <c r="T152" s="219"/>
      <c r="U152" s="435"/>
      <c r="V152" s="271"/>
      <c r="W152" s="220"/>
      <c r="X152" s="220"/>
      <c r="Y152" s="219"/>
      <c r="Z152" s="219"/>
      <c r="AA152" s="219"/>
      <c r="AB152" s="219"/>
    </row>
    <row r="153" spans="1:90" s="73" customFormat="1" ht="21" customHeight="1">
      <c r="A153" s="61"/>
      <c r="B153" s="4" t="s">
        <v>636</v>
      </c>
      <c r="C153" s="12" t="s">
        <v>637</v>
      </c>
      <c r="D153" s="13">
        <v>2</v>
      </c>
      <c r="E153" s="12" t="s">
        <v>25</v>
      </c>
      <c r="F153" s="12" t="s">
        <v>132</v>
      </c>
      <c r="G153" s="12" t="s">
        <v>64</v>
      </c>
      <c r="H153" s="12" t="s">
        <v>5</v>
      </c>
      <c r="I153" s="14" t="s">
        <v>391</v>
      </c>
      <c r="J153" s="420"/>
      <c r="K153" s="539">
        <v>4939</v>
      </c>
      <c r="L153" s="44"/>
      <c r="M153" s="44">
        <f t="shared" si="12"/>
        <v>4939</v>
      </c>
      <c r="N153" s="533">
        <v>2519</v>
      </c>
      <c r="O153" s="275">
        <v>0.33775811209439527</v>
      </c>
      <c r="P153" s="515">
        <f t="shared" si="13"/>
        <v>118</v>
      </c>
      <c r="Q153" s="237"/>
      <c r="R153" s="264"/>
      <c r="S153" s="219"/>
      <c r="T153" s="219"/>
      <c r="U153" s="435"/>
      <c r="V153" s="271"/>
      <c r="W153" s="220"/>
      <c r="X153" s="220"/>
      <c r="Y153" s="219"/>
      <c r="Z153" s="219"/>
      <c r="AA153" s="219"/>
      <c r="AB153" s="219"/>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c r="BI153" s="55"/>
      <c r="BJ153" s="55"/>
      <c r="BK153" s="55"/>
      <c r="BL153" s="55"/>
      <c r="BM153" s="55"/>
      <c r="BN153" s="55"/>
      <c r="BO153" s="55"/>
      <c r="BP153" s="55"/>
      <c r="BQ153" s="55"/>
      <c r="BR153" s="55"/>
      <c r="BS153" s="55"/>
      <c r="BT153" s="55"/>
      <c r="BU153" s="55"/>
      <c r="BV153" s="55"/>
      <c r="BW153" s="55"/>
      <c r="BX153" s="55"/>
      <c r="BY153" s="55"/>
      <c r="BZ153" s="55"/>
      <c r="CA153" s="55"/>
      <c r="CB153" s="55"/>
      <c r="CC153" s="55"/>
      <c r="CD153" s="55"/>
      <c r="CE153" s="55"/>
      <c r="CF153" s="55"/>
      <c r="CG153" s="55"/>
      <c r="CH153" s="55"/>
      <c r="CI153" s="55"/>
      <c r="CJ153" s="55"/>
      <c r="CK153" s="55"/>
      <c r="CL153" s="55"/>
    </row>
    <row r="154" spans="1:90" s="60" customFormat="1" ht="20.25" customHeight="1">
      <c r="A154" s="65"/>
      <c r="B154" s="11" t="s">
        <v>804</v>
      </c>
      <c r="C154" s="5" t="s">
        <v>805</v>
      </c>
      <c r="D154" s="6">
        <v>2</v>
      </c>
      <c r="E154" s="5" t="s">
        <v>25</v>
      </c>
      <c r="F154" s="5" t="s">
        <v>132</v>
      </c>
      <c r="G154" s="5" t="s">
        <v>64</v>
      </c>
      <c r="H154" s="5" t="s">
        <v>5</v>
      </c>
      <c r="I154" s="7" t="s">
        <v>391</v>
      </c>
      <c r="J154" s="419"/>
      <c r="K154" s="538">
        <v>5599</v>
      </c>
      <c r="L154" s="9"/>
      <c r="M154" s="9">
        <f t="shared" si="12"/>
        <v>5599</v>
      </c>
      <c r="N154" s="529">
        <v>2779</v>
      </c>
      <c r="O154" s="275">
        <v>0.33170207686798758</v>
      </c>
      <c r="P154" s="517">
        <f t="shared" si="13"/>
        <v>134</v>
      </c>
      <c r="Q154" s="237"/>
      <c r="R154" s="436"/>
      <c r="S154" s="219"/>
      <c r="T154" s="219"/>
      <c r="U154" s="435"/>
      <c r="V154" s="271"/>
      <c r="W154" s="220"/>
      <c r="X154" s="220"/>
      <c r="Y154" s="219"/>
      <c r="Z154" s="219"/>
      <c r="AA154" s="219"/>
      <c r="AB154" s="219"/>
    </row>
    <row r="155" spans="1:90" s="73" customFormat="1" ht="21" customHeight="1">
      <c r="A155" s="61"/>
      <c r="B155" s="4" t="s">
        <v>1012</v>
      </c>
      <c r="C155" s="12" t="s">
        <v>1016</v>
      </c>
      <c r="D155" s="13">
        <v>1</v>
      </c>
      <c r="E155" s="12" t="s">
        <v>25</v>
      </c>
      <c r="F155" s="12" t="s">
        <v>703</v>
      </c>
      <c r="G155" s="12" t="s">
        <v>64</v>
      </c>
      <c r="H155" s="12" t="s">
        <v>5</v>
      </c>
      <c r="I155" s="14" t="s">
        <v>391</v>
      </c>
      <c r="J155" s="420"/>
      <c r="K155" s="539">
        <v>3799</v>
      </c>
      <c r="L155" s="44"/>
      <c r="M155" s="44">
        <f t="shared" si="12"/>
        <v>3799</v>
      </c>
      <c r="N155" s="533">
        <v>1930</v>
      </c>
      <c r="O155" s="275">
        <v>0.33549064194507611</v>
      </c>
      <c r="P155" s="515">
        <f t="shared" si="13"/>
        <v>91</v>
      </c>
      <c r="Q155" s="237"/>
      <c r="R155" s="264"/>
      <c r="S155" s="219"/>
      <c r="T155" s="219"/>
      <c r="U155" s="435"/>
      <c r="V155" s="271"/>
      <c r="W155" s="220"/>
      <c r="X155" s="220"/>
      <c r="Y155" s="219"/>
      <c r="Z155" s="219"/>
      <c r="AA155" s="219"/>
      <c r="AB155" s="219"/>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c r="BI155" s="55"/>
      <c r="BJ155" s="55"/>
      <c r="BK155" s="55"/>
      <c r="BL155" s="55"/>
      <c r="BM155" s="55"/>
      <c r="BN155" s="55"/>
      <c r="BO155" s="55"/>
      <c r="BP155" s="55"/>
      <c r="BQ155" s="55"/>
      <c r="BR155" s="55"/>
      <c r="BS155" s="55"/>
      <c r="BT155" s="55"/>
      <c r="BU155" s="55"/>
      <c r="BV155" s="55"/>
      <c r="BW155" s="55"/>
      <c r="BX155" s="55"/>
      <c r="BY155" s="55"/>
      <c r="BZ155" s="55"/>
      <c r="CA155" s="55"/>
      <c r="CB155" s="55"/>
      <c r="CC155" s="55"/>
      <c r="CD155" s="55"/>
      <c r="CE155" s="55"/>
      <c r="CF155" s="55"/>
      <c r="CG155" s="55"/>
      <c r="CH155" s="55"/>
      <c r="CI155" s="55"/>
      <c r="CJ155" s="55"/>
      <c r="CK155" s="55"/>
      <c r="CL155" s="55"/>
    </row>
    <row r="156" spans="1:90" s="60" customFormat="1" ht="20.25" customHeight="1">
      <c r="A156" s="65"/>
      <c r="B156" s="11" t="s">
        <v>806</v>
      </c>
      <c r="C156" s="5" t="s">
        <v>807</v>
      </c>
      <c r="D156" s="6">
        <v>2</v>
      </c>
      <c r="E156" s="5" t="s">
        <v>25</v>
      </c>
      <c r="F156" s="5" t="s">
        <v>808</v>
      </c>
      <c r="G156" s="5" t="s">
        <v>64</v>
      </c>
      <c r="H156" s="5" t="s">
        <v>5</v>
      </c>
      <c r="I156" s="7" t="s">
        <v>391</v>
      </c>
      <c r="J156" s="419"/>
      <c r="K156" s="538">
        <v>7499</v>
      </c>
      <c r="L156" s="9"/>
      <c r="M156" s="9">
        <f t="shared" si="12"/>
        <v>7499</v>
      </c>
      <c r="N156" s="529">
        <v>3779</v>
      </c>
      <c r="O156" s="275">
        <v>0.33507714133711652</v>
      </c>
      <c r="P156" s="517">
        <f t="shared" si="13"/>
        <v>179</v>
      </c>
      <c r="Q156" s="237"/>
      <c r="R156" s="436"/>
      <c r="S156" s="219"/>
      <c r="T156" s="219"/>
      <c r="U156" s="435"/>
      <c r="V156" s="271"/>
      <c r="W156" s="220"/>
      <c r="X156" s="220"/>
      <c r="Y156" s="219"/>
      <c r="Z156" s="219"/>
      <c r="AA156" s="219"/>
      <c r="AB156" s="219"/>
    </row>
    <row r="157" spans="1:90" s="60" customFormat="1" ht="20.25" customHeight="1">
      <c r="A157" s="65"/>
      <c r="B157" s="11" t="s">
        <v>809</v>
      </c>
      <c r="C157" s="5" t="s">
        <v>810</v>
      </c>
      <c r="D157" s="6">
        <v>2</v>
      </c>
      <c r="E157" s="5" t="s">
        <v>25</v>
      </c>
      <c r="F157" s="5" t="s">
        <v>808</v>
      </c>
      <c r="G157" s="5" t="s">
        <v>64</v>
      </c>
      <c r="H157" s="5" t="s">
        <v>5</v>
      </c>
      <c r="I157" s="7" t="s">
        <v>391</v>
      </c>
      <c r="J157" s="419"/>
      <c r="K157" s="538">
        <v>8799</v>
      </c>
      <c r="L157" s="9"/>
      <c r="M157" s="9">
        <f t="shared" si="12"/>
        <v>8799</v>
      </c>
      <c r="N157" s="529">
        <v>4279</v>
      </c>
      <c r="O157" s="275">
        <v>0.32719070194219302</v>
      </c>
      <c r="P157" s="517">
        <f t="shared" si="13"/>
        <v>210</v>
      </c>
      <c r="Q157" s="237"/>
      <c r="R157" s="436"/>
      <c r="S157" s="219"/>
      <c r="T157" s="219"/>
      <c r="U157" s="435"/>
      <c r="V157" s="271"/>
      <c r="W157" s="220"/>
      <c r="X157" s="220"/>
      <c r="Y157" s="219"/>
      <c r="Z157" s="219"/>
      <c r="AA157" s="219"/>
      <c r="AB157" s="219"/>
    </row>
    <row r="158" spans="1:90" s="60" customFormat="1" ht="20.25" customHeight="1">
      <c r="A158" s="65"/>
      <c r="B158" s="32" t="s">
        <v>1461</v>
      </c>
      <c r="C158" s="33"/>
      <c r="D158" s="34"/>
      <c r="E158" s="33"/>
      <c r="F158" s="33"/>
      <c r="G158" s="33"/>
      <c r="H158" s="35"/>
      <c r="I158" s="35"/>
      <c r="J158" s="418"/>
      <c r="K158" s="541"/>
      <c r="L158" s="41"/>
      <c r="M158" s="41"/>
      <c r="N158" s="520"/>
      <c r="O158" s="279"/>
      <c r="P158" s="516"/>
      <c r="Q158" s="236"/>
      <c r="R158" s="436"/>
      <c r="S158" s="219"/>
      <c r="T158" s="219"/>
      <c r="U158" s="435"/>
      <c r="V158" s="271"/>
      <c r="W158" s="220"/>
      <c r="X158" s="220"/>
      <c r="Y158" s="219"/>
      <c r="Z158" s="219"/>
      <c r="AA158" s="219"/>
      <c r="AB158" s="219"/>
    </row>
    <row r="159" spans="1:90" s="60" customFormat="1" ht="18">
      <c r="A159" s="65"/>
      <c r="B159" s="11" t="s">
        <v>1411</v>
      </c>
      <c r="C159" s="5" t="s">
        <v>1462</v>
      </c>
      <c r="D159" s="6">
        <v>1</v>
      </c>
      <c r="E159" s="5" t="s">
        <v>25</v>
      </c>
      <c r="F159" s="5" t="s">
        <v>703</v>
      </c>
      <c r="G159" s="5" t="s">
        <v>64</v>
      </c>
      <c r="H159" s="5" t="s">
        <v>5</v>
      </c>
      <c r="I159" s="7" t="s">
        <v>1468</v>
      </c>
      <c r="J159" s="419"/>
      <c r="K159" s="538">
        <v>2359</v>
      </c>
      <c r="L159" s="9"/>
      <c r="M159" s="9">
        <f>SUM(K159-L159)</f>
        <v>2359</v>
      </c>
      <c r="N159" s="529">
        <v>1408</v>
      </c>
      <c r="O159" s="275">
        <v>0.37377223254579239</v>
      </c>
      <c r="P159" s="517">
        <f>ROUND($T$4*M159,0)</f>
        <v>56</v>
      </c>
      <c r="Q159" s="237"/>
      <c r="R159" s="264"/>
      <c r="S159" s="219"/>
      <c r="T159" s="219"/>
      <c r="U159" s="271"/>
      <c r="V159" s="220"/>
      <c r="W159" s="220"/>
      <c r="X159" s="220"/>
      <c r="Y159" s="219"/>
      <c r="Z159" s="219"/>
      <c r="AA159" s="219"/>
    </row>
    <row r="160" spans="1:90" s="78" customFormat="1" ht="26.45" customHeight="1">
      <c r="A160" s="61"/>
      <c r="B160" s="11" t="s">
        <v>1404</v>
      </c>
      <c r="C160" s="5" t="s">
        <v>1463</v>
      </c>
      <c r="D160" s="6">
        <v>2</v>
      </c>
      <c r="E160" s="5" t="s">
        <v>25</v>
      </c>
      <c r="F160" s="5" t="s">
        <v>906</v>
      </c>
      <c r="G160" s="5" t="s">
        <v>64</v>
      </c>
      <c r="H160" s="5" t="s">
        <v>5</v>
      </c>
      <c r="I160" s="7" t="s">
        <v>1468</v>
      </c>
      <c r="J160" s="419"/>
      <c r="K160" s="538">
        <v>4089</v>
      </c>
      <c r="L160" s="9"/>
      <c r="M160" s="9">
        <f>SUM(K160-L160)</f>
        <v>4089</v>
      </c>
      <c r="N160" s="529">
        <v>2435</v>
      </c>
      <c r="O160" s="275">
        <v>0.37323727774371551</v>
      </c>
      <c r="P160" s="517">
        <f>ROUND($T$4*M160,0)</f>
        <v>98</v>
      </c>
      <c r="Q160" s="675">
        <f>VLOOKUP(B160,[1]Sheet1!A$2:C$68,3,FALSE)</f>
        <v>50</v>
      </c>
      <c r="R160" s="88"/>
      <c r="S160" s="219"/>
      <c r="T160" s="219"/>
      <c r="U160" s="271"/>
      <c r="V160" s="220"/>
      <c r="W160" s="220"/>
      <c r="X160" s="220"/>
      <c r="Y160" s="219"/>
      <c r="Z160" s="219"/>
      <c r="AA160" s="219"/>
    </row>
    <row r="161" spans="1:90" ht="18">
      <c r="A161" s="335"/>
      <c r="B161" s="11" t="s">
        <v>1400</v>
      </c>
      <c r="C161" s="5" t="s">
        <v>1464</v>
      </c>
      <c r="D161" s="6">
        <v>2</v>
      </c>
      <c r="E161" s="5" t="s">
        <v>25</v>
      </c>
      <c r="F161" s="5" t="s">
        <v>1469</v>
      </c>
      <c r="G161" s="5" t="s">
        <v>64</v>
      </c>
      <c r="H161" s="5" t="s">
        <v>5</v>
      </c>
      <c r="I161" s="7" t="s">
        <v>1470</v>
      </c>
      <c r="J161" s="419"/>
      <c r="K161" s="538">
        <v>7599</v>
      </c>
      <c r="L161" s="9"/>
      <c r="M161" s="9">
        <f>SUM(K161-L161)</f>
        <v>7599</v>
      </c>
      <c r="N161" s="529">
        <v>4085</v>
      </c>
      <c r="O161" s="275">
        <v>0.34962341663813762</v>
      </c>
      <c r="P161" s="517">
        <f>ROUND($T$4*M161,0)</f>
        <v>181</v>
      </c>
      <c r="Q161" s="675">
        <f>VLOOKUP(B161,[1]Sheet1!A$2:C$68,3,FALSE)</f>
        <v>100</v>
      </c>
      <c r="R161" s="336"/>
      <c r="S161" s="219"/>
      <c r="T161" s="219"/>
      <c r="U161" s="271"/>
      <c r="V161" s="220"/>
      <c r="W161" s="220"/>
      <c r="X161" s="220"/>
      <c r="Y161" s="219"/>
      <c r="Z161" s="219"/>
      <c r="AA161" s="219"/>
      <c r="AB161" s="218"/>
    </row>
    <row r="162" spans="1:90" ht="18">
      <c r="A162" s="335"/>
      <c r="B162" s="11" t="s">
        <v>1392</v>
      </c>
      <c r="C162" s="5" t="s">
        <v>1465</v>
      </c>
      <c r="D162" s="6">
        <v>2</v>
      </c>
      <c r="E162" s="5" t="s">
        <v>25</v>
      </c>
      <c r="F162" s="5" t="s">
        <v>1469</v>
      </c>
      <c r="G162" s="5" t="s">
        <v>64</v>
      </c>
      <c r="H162" s="5" t="s">
        <v>5</v>
      </c>
      <c r="I162" s="7" t="s">
        <v>1470</v>
      </c>
      <c r="J162" s="419"/>
      <c r="K162" s="538">
        <v>8199</v>
      </c>
      <c r="L162" s="9"/>
      <c r="M162" s="9">
        <f>SUM(K162-L162)</f>
        <v>8199</v>
      </c>
      <c r="N162" s="529">
        <v>4465</v>
      </c>
      <c r="O162" s="275">
        <v>0.35257422615287431</v>
      </c>
      <c r="P162" s="517">
        <f>ROUND($T$4*M162,0)</f>
        <v>196</v>
      </c>
      <c r="Q162" s="675">
        <f>VLOOKUP(B162,[1]Sheet1!A$2:C$68,3,FALSE)</f>
        <v>100</v>
      </c>
      <c r="R162" s="336"/>
      <c r="S162" s="219"/>
      <c r="T162" s="219"/>
      <c r="U162" s="271"/>
      <c r="V162" s="220"/>
      <c r="W162" s="220"/>
      <c r="X162" s="220"/>
      <c r="Y162" s="219"/>
      <c r="Z162" s="219"/>
      <c r="AA162" s="219"/>
      <c r="AB162" s="218"/>
    </row>
    <row r="163" spans="1:90" ht="18">
      <c r="B163" s="32" t="s">
        <v>385</v>
      </c>
      <c r="C163" s="33"/>
      <c r="D163" s="34"/>
      <c r="E163" s="33"/>
      <c r="F163" s="33"/>
      <c r="G163" s="33"/>
      <c r="H163" s="35"/>
      <c r="I163" s="35"/>
      <c r="J163" s="418"/>
      <c r="K163" s="541"/>
      <c r="L163" s="41"/>
      <c r="M163" s="41"/>
      <c r="N163" s="520"/>
      <c r="O163" s="279"/>
      <c r="P163" s="516"/>
      <c r="Q163" s="236"/>
      <c r="S163" s="219"/>
      <c r="T163" s="219"/>
      <c r="U163" s="271"/>
      <c r="V163" s="220"/>
      <c r="W163" s="413"/>
      <c r="X163" s="219"/>
      <c r="Y163" s="219"/>
      <c r="Z163" s="219"/>
      <c r="AA163" s="219"/>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c r="BI163" s="83"/>
      <c r="BJ163" s="83"/>
      <c r="BK163" s="83"/>
      <c r="BL163" s="83"/>
      <c r="BM163" s="83"/>
      <c r="BN163" s="83"/>
      <c r="BO163" s="83"/>
      <c r="BP163" s="83"/>
      <c r="BQ163" s="83"/>
      <c r="BR163" s="83"/>
      <c r="BS163" s="83"/>
      <c r="BT163" s="83"/>
      <c r="BU163" s="83"/>
      <c r="BV163" s="83"/>
      <c r="BW163" s="83"/>
      <c r="BX163" s="83"/>
      <c r="BY163" s="83"/>
      <c r="BZ163" s="83"/>
      <c r="CA163" s="83"/>
      <c r="CB163" s="83"/>
      <c r="CC163" s="83"/>
      <c r="CD163" s="83"/>
      <c r="CE163" s="83"/>
      <c r="CF163" s="83"/>
      <c r="CG163" s="83"/>
      <c r="CH163" s="83"/>
      <c r="CI163" s="83"/>
      <c r="CJ163" s="83"/>
      <c r="CK163" s="83"/>
      <c r="CL163" s="83"/>
    </row>
    <row r="164" spans="1:90" s="80" customFormat="1" ht="18">
      <c r="A164" s="82"/>
      <c r="B164" s="42" t="s">
        <v>369</v>
      </c>
      <c r="C164" s="5" t="s">
        <v>371</v>
      </c>
      <c r="D164" s="6">
        <v>2</v>
      </c>
      <c r="E164" s="5" t="s">
        <v>25</v>
      </c>
      <c r="F164" s="5" t="s">
        <v>132</v>
      </c>
      <c r="G164" s="12" t="s">
        <v>64</v>
      </c>
      <c r="H164" s="12" t="s">
        <v>5</v>
      </c>
      <c r="I164" s="14" t="s">
        <v>391</v>
      </c>
      <c r="J164" s="420"/>
      <c r="K164" s="538">
        <v>3129</v>
      </c>
      <c r="L164" s="9"/>
      <c r="M164" s="9">
        <f>SUM(K164-L164)</f>
        <v>3129</v>
      </c>
      <c r="N164" s="533">
        <v>2414</v>
      </c>
      <c r="O164" s="275">
        <v>0.44</v>
      </c>
      <c r="P164" s="517">
        <f>ROUND($T$4*M164,0)</f>
        <v>75</v>
      </c>
      <c r="Q164" s="675">
        <f>VLOOKUP(B164,[1]Sheet1!A$2:C$68,3,FALSE)</f>
        <v>100</v>
      </c>
      <c r="R164" s="89"/>
      <c r="S164" s="219"/>
      <c r="T164" s="219"/>
      <c r="U164" s="271"/>
      <c r="V164" s="220"/>
      <c r="W164" s="413"/>
      <c r="X164" s="219"/>
      <c r="Y164" s="219"/>
      <c r="Z164" s="219"/>
      <c r="AA164" s="219"/>
    </row>
    <row r="165" spans="1:90" s="80" customFormat="1" ht="18">
      <c r="A165" s="82"/>
      <c r="B165" s="42" t="s">
        <v>370</v>
      </c>
      <c r="C165" s="5" t="s">
        <v>374</v>
      </c>
      <c r="D165" s="6">
        <v>2</v>
      </c>
      <c r="E165" s="5" t="s">
        <v>25</v>
      </c>
      <c r="F165" s="5" t="s">
        <v>132</v>
      </c>
      <c r="G165" s="5" t="s">
        <v>64</v>
      </c>
      <c r="H165" s="7" t="s">
        <v>5</v>
      </c>
      <c r="I165" s="7" t="s">
        <v>151</v>
      </c>
      <c r="J165" s="419"/>
      <c r="K165" s="538">
        <v>4179</v>
      </c>
      <c r="L165" s="9"/>
      <c r="M165" s="9">
        <f>SUM(K165-L165)</f>
        <v>4179</v>
      </c>
      <c r="N165" s="533">
        <v>2744</v>
      </c>
      <c r="O165" s="275">
        <v>0.4</v>
      </c>
      <c r="P165" s="517">
        <f>ROUND($T$4*M165,0)</f>
        <v>100</v>
      </c>
      <c r="Q165" s="675">
        <f>VLOOKUP(B165,[1]Sheet1!A$2:C$68,3,FALSE)</f>
        <v>100</v>
      </c>
      <c r="R165" s="89"/>
      <c r="T165" s="219"/>
      <c r="U165" s="271"/>
      <c r="V165" s="220"/>
      <c r="W165" s="413"/>
      <c r="X165" s="219"/>
      <c r="Y165" s="219"/>
      <c r="Z165" s="219"/>
      <c r="AA165" s="219"/>
    </row>
    <row r="166" spans="1:90" s="80" customFormat="1" ht="18">
      <c r="A166" s="82"/>
      <c r="B166" s="32" t="s">
        <v>1601</v>
      </c>
      <c r="C166" s="33"/>
      <c r="D166" s="34"/>
      <c r="E166" s="33"/>
      <c r="F166" s="33"/>
      <c r="G166" s="33"/>
      <c r="H166" s="35"/>
      <c r="I166" s="35"/>
      <c r="J166" s="418"/>
      <c r="K166" s="541"/>
      <c r="L166" s="41"/>
      <c r="M166" s="41"/>
      <c r="N166" s="520"/>
      <c r="O166" s="279"/>
      <c r="P166" s="516"/>
      <c r="Q166" s="236"/>
      <c r="R166" s="89"/>
      <c r="U166" s="272"/>
      <c r="Y166" s="219"/>
      <c r="Z166" s="219"/>
    </row>
    <row r="167" spans="1:90" ht="18">
      <c r="B167" s="699" t="s">
        <v>1534</v>
      </c>
      <c r="C167" s="679" t="s">
        <v>1151</v>
      </c>
      <c r="D167" s="940" t="s">
        <v>1250</v>
      </c>
      <c r="E167" s="941"/>
      <c r="F167" s="941"/>
      <c r="G167" s="941"/>
      <c r="H167" s="941"/>
      <c r="I167" s="942"/>
      <c r="J167" s="692" t="s">
        <v>1286</v>
      </c>
      <c r="K167" s="683">
        <v>29999</v>
      </c>
      <c r="L167" s="684"/>
      <c r="M167" s="684">
        <f>SUM(K167-L167)</f>
        <v>29999</v>
      </c>
      <c r="N167" s="685">
        <v>26352</v>
      </c>
      <c r="O167" s="686">
        <v>0.47</v>
      </c>
      <c r="P167" s="687">
        <f>ROUND($T$4*M167,0)</f>
        <v>715</v>
      </c>
      <c r="Q167" s="688"/>
      <c r="U167" s="273"/>
      <c r="V167" s="83"/>
      <c r="W167" s="83"/>
      <c r="X167" s="83"/>
      <c r="Y167" s="219"/>
      <c r="Z167" s="219"/>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c r="BI167" s="83"/>
      <c r="BJ167" s="83"/>
      <c r="BK167" s="83"/>
      <c r="BL167" s="83"/>
      <c r="BM167" s="83"/>
      <c r="BN167" s="83"/>
      <c r="BO167" s="83"/>
      <c r="BP167" s="83"/>
      <c r="BQ167" s="83"/>
      <c r="BR167" s="83"/>
      <c r="BS167" s="83"/>
      <c r="BT167" s="83"/>
      <c r="BU167" s="83"/>
      <c r="BV167" s="83"/>
      <c r="BW167" s="83"/>
      <c r="BX167" s="83"/>
      <c r="BY167" s="83"/>
      <c r="BZ167" s="83"/>
      <c r="CA167" s="83"/>
      <c r="CB167" s="83"/>
      <c r="CC167" s="83"/>
      <c r="CD167" s="83"/>
      <c r="CE167" s="83"/>
      <c r="CF167" s="83"/>
      <c r="CG167" s="83"/>
      <c r="CH167" s="83"/>
      <c r="CI167" s="83"/>
      <c r="CJ167" s="83"/>
      <c r="CK167" s="83"/>
      <c r="CL167" s="83"/>
    </row>
    <row r="168" spans="1:90" ht="33" customHeight="1">
      <c r="A168" s="83"/>
      <c r="B168" s="43" t="s">
        <v>404</v>
      </c>
      <c r="C168" s="5" t="s">
        <v>342</v>
      </c>
      <c r="D168" s="937" t="s">
        <v>407</v>
      </c>
      <c r="E168" s="938"/>
      <c r="F168" s="938"/>
      <c r="G168" s="938"/>
      <c r="H168" s="938"/>
      <c r="I168" s="939"/>
      <c r="J168" s="423"/>
      <c r="K168" s="538">
        <v>24000</v>
      </c>
      <c r="L168" s="9"/>
      <c r="M168" s="9">
        <f>SUM(K168-L168)</f>
        <v>24000</v>
      </c>
      <c r="N168" s="529">
        <v>16048</v>
      </c>
      <c r="O168" s="275">
        <v>0.40071913703555734</v>
      </c>
      <c r="P168" s="517">
        <f>ROUND($T$4*M168,0)</f>
        <v>572</v>
      </c>
      <c r="Q168" s="237"/>
      <c r="S168" s="83"/>
      <c r="T168" s="83"/>
      <c r="U168" s="273"/>
      <c r="V168" s="83"/>
      <c r="W168" s="83"/>
      <c r="X168" s="83"/>
      <c r="Y168" s="219"/>
      <c r="Z168" s="219"/>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c r="BI168" s="83"/>
      <c r="BJ168" s="83"/>
      <c r="BK168" s="83"/>
      <c r="BL168" s="83"/>
      <c r="BM168" s="83"/>
      <c r="BN168" s="83"/>
      <c r="BO168" s="83"/>
      <c r="BP168" s="83"/>
      <c r="BQ168" s="83"/>
      <c r="BR168" s="83"/>
      <c r="BS168" s="83"/>
      <c r="BT168" s="83"/>
      <c r="BU168" s="83"/>
      <c r="BV168" s="83"/>
      <c r="BW168" s="83"/>
      <c r="BX168" s="83"/>
      <c r="BY168" s="83"/>
      <c r="BZ168" s="83"/>
      <c r="CA168" s="83"/>
      <c r="CB168" s="83"/>
      <c r="CC168" s="83"/>
      <c r="CD168" s="83"/>
      <c r="CE168" s="83"/>
      <c r="CF168" s="83"/>
      <c r="CG168" s="83"/>
      <c r="CH168" s="83"/>
      <c r="CI168" s="83"/>
      <c r="CJ168" s="83"/>
      <c r="CK168" s="83"/>
      <c r="CL168" s="83"/>
    </row>
    <row r="169" spans="1:90" ht="33" customHeight="1">
      <c r="A169" s="83"/>
      <c r="B169" s="43" t="s">
        <v>405</v>
      </c>
      <c r="C169" s="5" t="s">
        <v>406</v>
      </c>
      <c r="D169" s="937" t="s">
        <v>408</v>
      </c>
      <c r="E169" s="938"/>
      <c r="F169" s="938"/>
      <c r="G169" s="938"/>
      <c r="H169" s="938"/>
      <c r="I169" s="939"/>
      <c r="J169" s="423"/>
      <c r="K169" s="538">
        <v>31000</v>
      </c>
      <c r="L169" s="9"/>
      <c r="M169" s="9">
        <f>SUM(K169-L169)</f>
        <v>31000</v>
      </c>
      <c r="N169" s="529">
        <v>20896</v>
      </c>
      <c r="O169" s="275">
        <v>0.40265145675967318</v>
      </c>
      <c r="P169" s="517">
        <f>ROUND($T$4*M169,0)</f>
        <v>739</v>
      </c>
      <c r="Q169" s="237"/>
      <c r="S169" s="83"/>
      <c r="T169" s="83"/>
      <c r="U169" s="273"/>
      <c r="V169" s="83"/>
      <c r="W169" s="83"/>
      <c r="X169" s="83"/>
      <c r="Y169" s="219"/>
      <c r="Z169" s="219"/>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c r="BI169" s="83"/>
      <c r="BJ169" s="83"/>
      <c r="BK169" s="83"/>
      <c r="BL169" s="83"/>
      <c r="BM169" s="83"/>
      <c r="BN169" s="83"/>
      <c r="BO169" s="83"/>
      <c r="BP169" s="83"/>
      <c r="BQ169" s="83"/>
      <c r="BR169" s="83"/>
      <c r="BS169" s="83"/>
      <c r="BT169" s="83"/>
      <c r="BU169" s="83"/>
      <c r="BV169" s="83"/>
      <c r="BW169" s="83"/>
      <c r="BX169" s="83"/>
      <c r="BY169" s="83"/>
      <c r="BZ169" s="83"/>
      <c r="CA169" s="83"/>
      <c r="CB169" s="83"/>
      <c r="CC169" s="83"/>
      <c r="CD169" s="83"/>
      <c r="CE169" s="83"/>
      <c r="CF169" s="83"/>
      <c r="CG169" s="83"/>
      <c r="CH169" s="83"/>
      <c r="CI169" s="83"/>
      <c r="CJ169" s="83"/>
      <c r="CK169" s="83"/>
      <c r="CL169" s="83"/>
    </row>
    <row r="170" spans="1:90" ht="22.5">
      <c r="A170" s="83"/>
      <c r="B170" s="921" t="s">
        <v>1127</v>
      </c>
      <c r="C170" s="922"/>
      <c r="D170" s="922"/>
      <c r="E170" s="922"/>
      <c r="F170" s="922"/>
      <c r="G170" s="922"/>
      <c r="H170" s="922"/>
      <c r="I170" s="922"/>
      <c r="J170" s="923"/>
      <c r="K170" s="922"/>
      <c r="L170" s="922"/>
      <c r="M170" s="922"/>
      <c r="N170" s="922"/>
      <c r="O170" s="922"/>
      <c r="P170" s="522"/>
      <c r="Q170" s="239"/>
      <c r="S170" s="83"/>
      <c r="T170" s="83"/>
      <c r="U170" s="273"/>
      <c r="V170" s="83"/>
      <c r="W170" s="83"/>
      <c r="X170" s="83"/>
      <c r="Y170" s="219"/>
      <c r="Z170" s="219"/>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c r="BI170" s="83"/>
      <c r="BJ170" s="83"/>
      <c r="BK170" s="83"/>
      <c r="BL170" s="83"/>
      <c r="BM170" s="83"/>
      <c r="BN170" s="83"/>
      <c r="BO170" s="83"/>
      <c r="BP170" s="83"/>
      <c r="BQ170" s="83"/>
      <c r="BR170" s="83"/>
      <c r="BS170" s="83"/>
      <c r="BT170" s="83"/>
      <c r="BU170" s="83"/>
      <c r="BV170" s="83"/>
      <c r="BW170" s="83"/>
      <c r="BX170" s="83"/>
      <c r="BY170" s="83"/>
      <c r="BZ170" s="83"/>
      <c r="CA170" s="83"/>
      <c r="CB170" s="83"/>
      <c r="CC170" s="83"/>
      <c r="CD170" s="83"/>
      <c r="CE170" s="83"/>
      <c r="CF170" s="83"/>
      <c r="CG170" s="83"/>
      <c r="CH170" s="83"/>
      <c r="CI170" s="83"/>
      <c r="CJ170" s="83"/>
      <c r="CK170" s="83"/>
      <c r="CL170" s="83"/>
    </row>
    <row r="171" spans="1:90" ht="18">
      <c r="A171" s="83"/>
      <c r="B171" s="338" t="s">
        <v>68</v>
      </c>
      <c r="C171" s="226"/>
      <c r="D171" s="28"/>
      <c r="E171" s="27"/>
      <c r="F171" s="29"/>
      <c r="G171" s="29"/>
      <c r="H171" s="30"/>
      <c r="I171" s="30"/>
      <c r="J171" s="424"/>
      <c r="K171" s="545"/>
      <c r="L171" s="31"/>
      <c r="M171" s="31"/>
      <c r="N171" s="536"/>
      <c r="O171" s="277"/>
      <c r="P171" s="523"/>
      <c r="Q171" s="235"/>
      <c r="S171" s="83"/>
      <c r="T171" s="83"/>
      <c r="U171" s="273"/>
      <c r="V171" s="83"/>
      <c r="W171" s="83"/>
      <c r="X171" s="83"/>
      <c r="Y171" s="219"/>
      <c r="Z171" s="219"/>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c r="BI171" s="83"/>
      <c r="BJ171" s="83"/>
      <c r="BK171" s="83"/>
      <c r="BL171" s="83"/>
      <c r="BM171" s="83"/>
      <c r="BN171" s="83"/>
      <c r="BO171" s="83"/>
      <c r="BP171" s="83"/>
      <c r="BQ171" s="83"/>
      <c r="BR171" s="83"/>
      <c r="BS171" s="83"/>
      <c r="BT171" s="83"/>
      <c r="BU171" s="83"/>
      <c r="BV171" s="83"/>
      <c r="BW171" s="83"/>
      <c r="BX171" s="83"/>
      <c r="BY171" s="83"/>
      <c r="BZ171" s="83"/>
      <c r="CA171" s="83"/>
      <c r="CB171" s="83"/>
      <c r="CC171" s="83"/>
      <c r="CD171" s="83"/>
      <c r="CE171" s="83"/>
      <c r="CF171" s="83"/>
      <c r="CG171" s="83"/>
      <c r="CH171" s="83"/>
      <c r="CI171" s="83"/>
      <c r="CJ171" s="83"/>
      <c r="CK171" s="83"/>
      <c r="CL171" s="83"/>
    </row>
    <row r="172" spans="1:90" ht="18">
      <c r="A172" s="83"/>
      <c r="B172" s="706" t="s">
        <v>1934</v>
      </c>
      <c r="C172" s="707"/>
      <c r="D172" s="708"/>
      <c r="E172" s="709"/>
      <c r="F172" s="701"/>
      <c r="G172" s="701"/>
      <c r="H172" s="79"/>
      <c r="I172" s="79"/>
      <c r="J172" s="79"/>
      <c r="K172" s="702"/>
      <c r="L172" s="703"/>
      <c r="M172" s="703"/>
      <c r="N172" s="704"/>
      <c r="O172" s="640"/>
      <c r="P172" s="705"/>
      <c r="Q172" s="641"/>
      <c r="S172" s="83"/>
      <c r="T172" s="83"/>
      <c r="U172" s="273"/>
      <c r="V172" s="83"/>
      <c r="W172" s="83"/>
      <c r="X172" s="83"/>
      <c r="Y172" s="219"/>
      <c r="Z172" s="219"/>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c r="BI172" s="83"/>
      <c r="BJ172" s="83"/>
      <c r="BK172" s="83"/>
      <c r="BL172" s="83"/>
      <c r="BM172" s="83"/>
      <c r="BN172" s="83"/>
      <c r="BO172" s="83"/>
      <c r="BP172" s="83"/>
      <c r="BQ172" s="83"/>
      <c r="BR172" s="83"/>
      <c r="BS172" s="83"/>
      <c r="BT172" s="83"/>
      <c r="BU172" s="83"/>
      <c r="BV172" s="83"/>
      <c r="BW172" s="83"/>
      <c r="BX172" s="83"/>
      <c r="BY172" s="83"/>
      <c r="BZ172" s="83"/>
      <c r="CA172" s="83"/>
      <c r="CB172" s="83"/>
      <c r="CC172" s="83"/>
      <c r="CD172" s="83"/>
      <c r="CE172" s="83"/>
      <c r="CF172" s="83"/>
      <c r="CG172" s="83"/>
      <c r="CH172" s="83"/>
      <c r="CI172" s="83"/>
      <c r="CJ172" s="83"/>
      <c r="CK172" s="83"/>
      <c r="CL172" s="83"/>
    </row>
    <row r="173" spans="1:90" ht="16.5">
      <c r="A173" s="83"/>
      <c r="B173" s="936" t="s">
        <v>8</v>
      </c>
      <c r="C173" s="936"/>
      <c r="D173" s="936"/>
      <c r="E173" s="936"/>
      <c r="F173" s="936"/>
      <c r="G173" s="936"/>
      <c r="H173" s="936"/>
      <c r="I173" s="936"/>
      <c r="J173" s="936"/>
      <c r="K173" s="936"/>
      <c r="L173" s="936"/>
      <c r="M173" s="936"/>
      <c r="N173" s="936"/>
      <c r="O173" s="936"/>
      <c r="P173" s="936"/>
      <c r="Q173" s="936"/>
      <c r="S173" s="83"/>
      <c r="T173" s="83"/>
      <c r="U173" s="273"/>
      <c r="V173" s="83"/>
      <c r="W173" s="83"/>
      <c r="X173" s="83"/>
      <c r="Y173" s="219"/>
      <c r="Z173" s="219"/>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c r="BI173" s="83"/>
      <c r="BJ173" s="83"/>
      <c r="BK173" s="83"/>
      <c r="BL173" s="83"/>
      <c r="BM173" s="83"/>
      <c r="BN173" s="83"/>
      <c r="BO173" s="83"/>
      <c r="BP173" s="83"/>
      <c r="BQ173" s="83"/>
      <c r="BR173" s="83"/>
      <c r="BS173" s="83"/>
      <c r="BT173" s="83"/>
      <c r="BU173" s="83"/>
      <c r="BV173" s="83"/>
      <c r="BW173" s="83"/>
      <c r="BX173" s="83"/>
      <c r="BY173" s="83"/>
      <c r="BZ173" s="83"/>
      <c r="CA173" s="83"/>
      <c r="CB173" s="83"/>
      <c r="CC173" s="83"/>
      <c r="CD173" s="83"/>
      <c r="CE173" s="83"/>
      <c r="CF173" s="83"/>
      <c r="CG173" s="83"/>
      <c r="CH173" s="83"/>
      <c r="CI173" s="83"/>
      <c r="CJ173" s="83"/>
      <c r="CK173" s="83"/>
      <c r="CL173" s="83"/>
    </row>
    <row r="174" spans="1:90" ht="16.5">
      <c r="A174" s="83"/>
      <c r="B174" s="935" t="s">
        <v>70</v>
      </c>
      <c r="C174" s="935"/>
      <c r="D174" s="935"/>
      <c r="E174" s="935"/>
      <c r="F174" s="935"/>
      <c r="G174" s="935"/>
      <c r="H174" s="935"/>
      <c r="I174" s="935"/>
      <c r="J174" s="935"/>
      <c r="K174" s="935"/>
      <c r="L174" s="935"/>
      <c r="M174" s="935"/>
      <c r="N174" s="935"/>
      <c r="O174" s="935"/>
      <c r="P174" s="935"/>
      <c r="Q174" s="935"/>
      <c r="S174" s="83"/>
      <c r="T174" s="83"/>
      <c r="U174" s="273"/>
      <c r="V174" s="83"/>
      <c r="W174" s="83"/>
      <c r="X174" s="83"/>
      <c r="Y174" s="219"/>
      <c r="Z174" s="219"/>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c r="BI174" s="83"/>
      <c r="BJ174" s="83"/>
      <c r="BK174" s="83"/>
      <c r="BL174" s="83"/>
      <c r="BM174" s="83"/>
      <c r="BN174" s="83"/>
      <c r="BO174" s="83"/>
      <c r="BP174" s="83"/>
      <c r="BQ174" s="83"/>
      <c r="BR174" s="83"/>
      <c r="BS174" s="83"/>
      <c r="BT174" s="83"/>
      <c r="BU174" s="83"/>
      <c r="BV174" s="83"/>
      <c r="BW174" s="83"/>
      <c r="BX174" s="83"/>
      <c r="BY174" s="83"/>
      <c r="BZ174" s="83"/>
      <c r="CA174" s="83"/>
      <c r="CB174" s="83"/>
      <c r="CC174" s="83"/>
      <c r="CD174" s="83"/>
      <c r="CE174" s="83"/>
      <c r="CF174" s="83"/>
      <c r="CG174" s="83"/>
      <c r="CH174" s="83"/>
      <c r="CI174" s="83"/>
      <c r="CJ174" s="83"/>
      <c r="CK174" s="83"/>
      <c r="CL174" s="83"/>
    </row>
    <row r="175" spans="1:90" ht="16.5">
      <c r="A175" s="83"/>
      <c r="B175" s="337"/>
      <c r="C175" s="337"/>
      <c r="D175" s="337"/>
      <c r="E175" s="337"/>
      <c r="F175" s="337"/>
      <c r="G175" s="337"/>
      <c r="H175" s="337"/>
      <c r="I175" s="337"/>
      <c r="J175" s="416"/>
      <c r="K175" s="524"/>
      <c r="L175" s="337"/>
      <c r="M175" s="337"/>
      <c r="N175" s="524"/>
      <c r="O175" s="337"/>
      <c r="P175" s="524"/>
      <c r="Q175" s="337"/>
      <c r="S175" s="83"/>
      <c r="T175" s="83"/>
      <c r="U175" s="273"/>
      <c r="V175" s="83"/>
      <c r="W175" s="83"/>
      <c r="X175" s="83"/>
      <c r="Y175" s="219"/>
      <c r="Z175" s="219"/>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c r="BI175" s="83"/>
      <c r="BJ175" s="83"/>
      <c r="BK175" s="83"/>
      <c r="BL175" s="83"/>
      <c r="BM175" s="83"/>
      <c r="BN175" s="83"/>
      <c r="BO175" s="83"/>
      <c r="BP175" s="83"/>
      <c r="BQ175" s="83"/>
      <c r="BR175" s="83"/>
      <c r="BS175" s="83"/>
      <c r="BT175" s="83"/>
      <c r="BU175" s="83"/>
      <c r="BV175" s="83"/>
      <c r="BW175" s="83"/>
      <c r="BX175" s="83"/>
      <c r="BY175" s="83"/>
      <c r="BZ175" s="83"/>
      <c r="CA175" s="83"/>
      <c r="CB175" s="83"/>
      <c r="CC175" s="83"/>
      <c r="CD175" s="83"/>
      <c r="CE175" s="83"/>
      <c r="CF175" s="83"/>
      <c r="CG175" s="83"/>
      <c r="CH175" s="83"/>
      <c r="CI175" s="83"/>
      <c r="CJ175" s="83"/>
      <c r="CK175" s="83"/>
      <c r="CL175" s="83"/>
    </row>
    <row r="176" spans="1:90">
      <c r="B176" s="80"/>
      <c r="C176" s="80"/>
      <c r="D176" s="92"/>
      <c r="E176" s="91"/>
      <c r="F176" s="91"/>
      <c r="G176" s="91"/>
      <c r="H176" s="80"/>
      <c r="I176" s="80"/>
      <c r="J176" s="80"/>
      <c r="K176" s="546"/>
      <c r="L176" s="93"/>
      <c r="M176" s="93"/>
      <c r="N176" s="525"/>
      <c r="O176" s="280"/>
      <c r="P176" s="525"/>
      <c r="Q176" s="240"/>
      <c r="S176" s="83"/>
      <c r="T176" s="83"/>
    </row>
    <row r="177" spans="2:17">
      <c r="B177" s="94"/>
      <c r="C177" s="80" t="s">
        <v>2</v>
      </c>
      <c r="D177" s="297" t="s">
        <v>77</v>
      </c>
      <c r="E177" s="91"/>
      <c r="F177" s="91"/>
      <c r="G177" s="91"/>
      <c r="I177" s="80"/>
      <c r="K177" s="546"/>
      <c r="L177" s="93"/>
      <c r="M177" s="93"/>
      <c r="N177" s="525"/>
      <c r="O177" s="280"/>
      <c r="P177" s="525"/>
      <c r="Q177" s="240"/>
    </row>
    <row r="178" spans="2:17">
      <c r="B178" s="94"/>
      <c r="C178" s="80" t="s">
        <v>3</v>
      </c>
      <c r="D178" s="80"/>
      <c r="E178" s="91"/>
      <c r="F178" s="91"/>
      <c r="G178" s="91"/>
      <c r="H178" s="80"/>
      <c r="I178" s="80"/>
      <c r="J178" s="80"/>
      <c r="K178" s="546"/>
      <c r="L178" s="93"/>
      <c r="M178" s="93"/>
      <c r="N178" s="525"/>
      <c r="O178" s="280"/>
      <c r="P178" s="525"/>
      <c r="Q178" s="240"/>
    </row>
    <row r="179" spans="2:17">
      <c r="B179" s="95"/>
      <c r="C179" s="80" t="s">
        <v>4</v>
      </c>
      <c r="D179" s="83"/>
      <c r="H179" s="80"/>
      <c r="I179" s="80"/>
      <c r="J179" s="80"/>
    </row>
    <row r="180" spans="2:17">
      <c r="B180" s="95"/>
    </row>
    <row r="181" spans="2:17">
      <c r="B181" s="95"/>
    </row>
    <row r="182" spans="2:17">
      <c r="B182" s="99"/>
      <c r="E182" s="96" t="s">
        <v>1935</v>
      </c>
    </row>
    <row r="183" spans="2:17">
      <c r="B183" s="95"/>
    </row>
    <row r="184" spans="2:17">
      <c r="B184" s="95"/>
    </row>
    <row r="185" spans="2:17">
      <c r="B185" s="100"/>
    </row>
    <row r="186" spans="2:17">
      <c r="B186" s="99"/>
    </row>
    <row r="187" spans="2:17">
      <c r="B187" s="99"/>
    </row>
    <row r="188" spans="2:17">
      <c r="B188" s="101"/>
    </row>
  </sheetData>
  <autoFilter ref="B4:Q174"/>
  <mergeCells count="9">
    <mergeCell ref="B170:O170"/>
    <mergeCell ref="B1:Q1"/>
    <mergeCell ref="B2:Q2"/>
    <mergeCell ref="B3:Q3"/>
    <mergeCell ref="B174:Q174"/>
    <mergeCell ref="B173:Q173"/>
    <mergeCell ref="D168:I168"/>
    <mergeCell ref="D169:I169"/>
    <mergeCell ref="D167:I167"/>
  </mergeCells>
  <conditionalFormatting sqref="X161:AB162 W25:AB28 X136:AB136 W4:AA15 AB3:AB10 Y3:Z15 AA5:AB15 X137:AA162 W136:Z162 AA136:AB158 W30:AB58 W156:Y165 AA156:AA165 Y136:Z175 W61:AB132">
    <cfRule type="cellIs" dxfId="68" priority="312" stopIfTrue="1" operator="equal">
      <formula>"check"</formula>
    </cfRule>
  </conditionalFormatting>
  <conditionalFormatting sqref="Y4:Z6">
    <cfRule type="cellIs" dxfId="67" priority="17" stopIfTrue="1" operator="equal">
      <formula>"check"</formula>
    </cfRule>
  </conditionalFormatting>
  <conditionalFormatting sqref="Y4:Z4">
    <cfRule type="cellIs" dxfId="66" priority="16" stopIfTrue="1" operator="equal">
      <formula>"check"</formula>
    </cfRule>
  </conditionalFormatting>
  <conditionalFormatting sqref="Y4:Z6">
    <cfRule type="cellIs" dxfId="65" priority="15" stopIfTrue="1" operator="equal">
      <formula>"check"</formula>
    </cfRule>
  </conditionalFormatting>
  <conditionalFormatting sqref="Y4:Z4">
    <cfRule type="cellIs" dxfId="64" priority="14" stopIfTrue="1" operator="equal">
      <formula>"check"</formula>
    </cfRule>
  </conditionalFormatting>
  <conditionalFormatting sqref="Y4:Z6">
    <cfRule type="cellIs" dxfId="63" priority="13" stopIfTrue="1" operator="equal">
      <formula>"check"</formula>
    </cfRule>
  </conditionalFormatting>
  <conditionalFormatting sqref="W16:AB16">
    <cfRule type="cellIs" dxfId="62" priority="12" stopIfTrue="1" operator="equal">
      <formula>"check"</formula>
    </cfRule>
  </conditionalFormatting>
  <conditionalFormatting sqref="W17:AB17">
    <cfRule type="cellIs" dxfId="61" priority="11" stopIfTrue="1" operator="equal">
      <formula>"check"</formula>
    </cfRule>
  </conditionalFormatting>
  <conditionalFormatting sqref="W18:AB18">
    <cfRule type="cellIs" dxfId="60" priority="10" stopIfTrue="1" operator="equal">
      <formula>"check"</formula>
    </cfRule>
  </conditionalFormatting>
  <conditionalFormatting sqref="W19:AB19">
    <cfRule type="cellIs" dxfId="59" priority="9" stopIfTrue="1" operator="equal">
      <formula>"check"</formula>
    </cfRule>
  </conditionalFormatting>
  <conditionalFormatting sqref="W20:AB20">
    <cfRule type="cellIs" dxfId="58" priority="8" stopIfTrue="1" operator="equal">
      <formula>"check"</formula>
    </cfRule>
  </conditionalFormatting>
  <conditionalFormatting sqref="W21:AB21">
    <cfRule type="cellIs" dxfId="57" priority="7" stopIfTrue="1" operator="equal">
      <formula>"check"</formula>
    </cfRule>
  </conditionalFormatting>
  <conditionalFormatting sqref="W22:AB22">
    <cfRule type="cellIs" dxfId="56" priority="6" stopIfTrue="1" operator="equal">
      <formula>"check"</formula>
    </cfRule>
  </conditionalFormatting>
  <conditionalFormatting sqref="W23:AB23">
    <cfRule type="cellIs" dxfId="55" priority="5" stopIfTrue="1" operator="equal">
      <formula>"check"</formula>
    </cfRule>
  </conditionalFormatting>
  <conditionalFormatting sqref="W24:AB24">
    <cfRule type="cellIs" dxfId="54" priority="4" stopIfTrue="1" operator="equal">
      <formula>"check"</formula>
    </cfRule>
  </conditionalFormatting>
  <conditionalFormatting sqref="W133:AB135">
    <cfRule type="cellIs" dxfId="53" priority="3" stopIfTrue="1" operator="equal">
      <formula>"check"</formula>
    </cfRule>
  </conditionalFormatting>
  <conditionalFormatting sqref="W59:AB60">
    <cfRule type="cellIs" dxfId="52" priority="2" stopIfTrue="1" operator="equal">
      <formula>"check"</formula>
    </cfRule>
  </conditionalFormatting>
  <conditionalFormatting sqref="W29:AB29">
    <cfRule type="cellIs" dxfId="51" priority="1" stopIfTrue="1" operator="equal">
      <formula>"check"</formula>
    </cfRule>
  </conditionalFormatting>
  <dataValidations count="1">
    <dataValidation type="textLength" operator="lessThanOrEqual" allowBlank="1" showInputMessage="1" showErrorMessage="1" sqref="C168:C169">
      <formula1>32</formula1>
    </dataValidation>
  </dataValidations>
  <hyperlinks>
    <hyperlink ref="B7" location="'DL320e Gen8 E3-1220v2'!A1" display="687520-S01"/>
    <hyperlink ref="B8" location="'DL320e Gen8 E3-1240v2'!A1" display="687519-S01"/>
    <hyperlink ref="B164" location="'BL465c Gen8 6320 2P'!A1" display="709114-S01"/>
    <hyperlink ref="B165" location="'BL465c Gen8 6378 2P'!A1" display="709113-S01"/>
    <hyperlink ref="B169" location="'c7000 PL FlexFab'!A1" display="714684-S21"/>
    <hyperlink ref="B168" location="'c7000 PL Flex-10'!A1" display="714683-S21"/>
    <hyperlink ref="B125" location="'ML310e Gen8 v2 E3-1220v3 NHP'!A1" display="724977-S01"/>
    <hyperlink ref="B126" location="'ML310e Gen8 v2 E3-1220v3'!A1" display="724978-S01"/>
    <hyperlink ref="B107" location="'MicroServer G2020T'!A1" display="712318-001"/>
    <hyperlink ref="B128" location="'ML310e Gen8 v2 E3-1230v3'!A1" display="736661-S01"/>
    <hyperlink ref="B10" location="'DL320e Gen8 v2 E3-1220v3'!A1" display="736663-S01"/>
    <hyperlink ref="B113" location="'ML10 E3-1220v2'!A1" display="737649-S01        "/>
    <hyperlink ref="B135" location="'ML350p Gen8 E5-2609v2 LFF'!A1" display="736983-S01"/>
    <hyperlink ref="B137" location="'ML350p Gen8 E5-2620v2 SFF'!A1" display="736984-S01"/>
    <hyperlink ref="B139" location="'ML350p Gen8 E5-2640v2 SFF'!A1" display="736985-S01"/>
    <hyperlink ref="B31" location="'DL360p Gen8 E5-2609v2'!A1" display="737290-S01"/>
    <hyperlink ref="B32" location="'DL360p Gen8 E5-2620v2'!A1" display="737291-S01"/>
    <hyperlink ref="B34" location="'DL360p Gen8 E5-2640v2'!A1" display="737292-S01"/>
    <hyperlink ref="B35" location="'DL360p Gen8 E5-2660v2'!A1" display="737293-S01"/>
    <hyperlink ref="B62" location="'DL380p Gen8 E5-2609v2'!A1" display="734789-S01"/>
    <hyperlink ref="B63" location="'DL380p Gen8 E5-2620v2'!A1" display="734790-S01"/>
    <hyperlink ref="B64" location="'DL380p Gen8 E5-2640v2 2P'!A1" display="734791-S01"/>
    <hyperlink ref="B66" location="'DL380p Gen8 E5-2660v2 1P'!A1" display="734792-S01"/>
    <hyperlink ref="B67" location="'DL380p Gen8 E5-2670v2 2P'!A1" display="734793-S01"/>
    <hyperlink ref="B70" location="'DL380p Gen8 E5-2640v2 1P 25SFF'!A1" display="734794-S01"/>
    <hyperlink ref="B71" location="'DL380p Gen8 E5-2620v2 LFF'!A1" display="742132-S01"/>
    <hyperlink ref="B151" location="'BL460c Gen8 E5-2620v2'!A1" display="741448-S01"/>
    <hyperlink ref="B152" location="'BL460c Gen8 E5-2640v2'!A1" display="741447-S01"/>
    <hyperlink ref="B153" location="'BL460c Gen8 E5-2650v2'!A1" display="741446-S01"/>
    <hyperlink ref="B87" location="'DL 385p Gen8 6348 1P'!A1" display="710724-S01"/>
    <hyperlink ref="B88" location="'DL 385p Gen8 6376 2P'!A1" display="710725-S01"/>
    <hyperlink ref="B108" location="'MicroServer G2020T WS12'!A1" display="742326-S01"/>
    <hyperlink ref="B138" location="'ML350p Gen8 E5-2630v2 LFF'!A1" display="748305-S01"/>
    <hyperlink ref="B140" location="'ML350p Gen8 E5-2670v2 SFF'!A1" display="748306-S01"/>
    <hyperlink ref="B33" location="'DL360p Gen8 E5-2630v2'!A1" display="748300-S01"/>
    <hyperlink ref="B38" location="'DL360p Gen8 E5-2690v2 2P'!A1" display="748302-S01"/>
    <hyperlink ref="B68" location="'DL380p Gen8 E5-2690v2 2P'!A1" display="748303-S01"/>
    <hyperlink ref="B69" location="'DL380p Gen8 E5-2697v2'!A1" display="748304-S01"/>
    <hyperlink ref="B154" location="'BL460c Gen8 E5-2670v2'!A1" display="745915-S01"/>
    <hyperlink ref="B156" location="'BL460c Gen8 E5-2690v2'!A1" display="745916-S01"/>
    <hyperlink ref="B157" location="'BL460c Gen8 E5-2697v2'!A1" display="745917-S01"/>
    <hyperlink ref="B12" location="'DL360e Gen8 E5-2403v2 LFF'!A1" display="747091-S01"/>
    <hyperlink ref="B13" location="'DL360e Gen8 E5-2403v2 SFF'!A1" display="747092-S01"/>
    <hyperlink ref="B14" location="'DL360e Gen8 E5-2420v2'!A1" display="747093-S01"/>
    <hyperlink ref="B15" location="'DL360e Gen8 E5-2440v2 2P'!A1" display="747094-S01"/>
    <hyperlink ref="B99" location="'DL580 Gen8 E7-4870'!A1" display="746080-S01"/>
    <hyperlink ref="B36" location="'DL360p Gen8 E5-2670v2 2P'!A1" display="748301-S01"/>
    <hyperlink ref="B155" location="'BL460c Gen8 E5-2680v2 1P'!A1" display="764275-S01"/>
    <hyperlink ref="B90" location="'DL560 Gen8 E5-4627v2'!A1" display="734614-S01"/>
    <hyperlink ref="B91" location="'DL560 Gen8 E5-4657Lv2'!A1" display="734613-S01"/>
    <hyperlink ref="B37" location="'DL360p Gen8 E5-2680 2P'!A1" display="785091-S01"/>
    <hyperlink ref="B65" location="'DL380p Gen8 E5-2650v2 2P'!A1" display="785098-S01"/>
    <hyperlink ref="B109" location="'MicroServer E3-1220Lv2'!A1" display="775590-S01"/>
    <hyperlink ref="B110" location="'MicroServer E3-1220Lv2 2-Drive'!A1" display="783958-S01"/>
    <hyperlink ref="B111" location="'MicroServer E3-1220Lv2 4-Drive'!A1" display="783959-S01"/>
    <hyperlink ref="B114" location="'ML10 E3-1220v2 2-Drive'!A1" display="783957-S01"/>
    <hyperlink ref="B127" location="'ML310e Gen8 v2 E3-1220v3 2-Drv'!A1" display="783312-S01"/>
    <hyperlink ref="B129" location="'ML310e Gen8 v2 E3-1230v3 2-Drv'!A1" display="777882-S01"/>
    <hyperlink ref="B136" location="'ML350p Gen8 E5-2609v2 2-Drv'!A1" display="777883-S01"/>
    <hyperlink ref="B167" location="'c3000 Virtualization Bundle'!A1" display="794098-S01"/>
    <hyperlink ref="B52" location="'DL380e Gen8 E5-2403v2 LFF'!A1" display="748204-S01"/>
    <hyperlink ref="B53" location="'DL380e Gen8 E5-2403v2 SFF'!A1" display="748205-S01"/>
    <hyperlink ref="B54" location="'DL380e Gen8 E5-2420v2'!A1" display="748206-S01"/>
    <hyperlink ref="B55" location="'DL380e Gen8 E5-2440v2 2P 25SFF'!A1" display="748207-S01"/>
    <hyperlink ref="B131" location="'ML350e Gen8 E5-2403v2 LFF'!A1" display="749355-S01"/>
    <hyperlink ref="B132" location="'ML350e Gen8 E5-2420v2 LFF'!A1" display="749356-S01"/>
    <hyperlink ref="B133" location="'ML350e Gen8 E5-2440v2 SFF'!A1" display="749357-S01"/>
    <hyperlink ref="B40" location="'DL360 Gen9 E5-2609v3 1P'!A1" display="780017-S01"/>
    <hyperlink ref="B41" location="'DL360 Gen9 E5-2620v3 1P'!A1" display="780018-S01"/>
    <hyperlink ref="B43" location="'DL360 Gen9 E5-2640v3 2P'!A1" display="780019-S01"/>
    <hyperlink ref="B45" location="'DL360 Gen9 E5-2660v3 1P'!A1" display="780020-S01"/>
    <hyperlink ref="B47" location="'DL360 Gen9 E5-2690v3 1P'!A1" display="780021-S01"/>
    <hyperlink ref="B48" location="'DL360 Gen9 E5-2670v3 2P'!A1" display="780022-S01"/>
    <hyperlink ref="B49" location="'DL360 Gen9 E5-2680v3 2P'!A1" display="784657-S01"/>
    <hyperlink ref="B142" location="'ML350 Gen9 E5-2609v3 LFF'!A1" display="776976-S01"/>
    <hyperlink ref="B143" location="'ML350 Gen9 E5-2620v3 SFF'!A1" display="776977-S01"/>
    <hyperlink ref="B145" location="'ML350 Gen9 E5-2640v3 SFF'!A1" display="776978-S01"/>
    <hyperlink ref="B73" location="'DL380 Gen9 E5-2609v3 1P'!A1" display="777336-S01"/>
    <hyperlink ref="B74" location="'DL380 Gen9 E5-2620v3 1P'!A1" display="777337-S01"/>
    <hyperlink ref="B77" location="'DL380 Gen9 E5-2640v3 2P'!A1" display="777338-S01"/>
    <hyperlink ref="B76" location="'DL380 Gen9 E5-2620v3 1P LFF'!A1" display="779559-S01"/>
    <hyperlink ref="B82" location="'DL380 Gen9 E5-2670v3 2P IC'!A1" display="784655-S01"/>
    <hyperlink ref="B26" location="'DL160 Gen9 E5-2603v3 LFF'!A1" display="783357-S01"/>
    <hyperlink ref="B27" location="'DL160 Gen9 E5-2609v3 SFF'!A1" display="783358-S01"/>
    <hyperlink ref="B28" location="'DL160 Gen9 E5-2620v3 SFF'!A1" display="783359-S01"/>
    <hyperlink ref="B57" location="'DL180 Gen9 E5-2603v3'!A1" display="784099-S01"/>
    <hyperlink ref="B58" location="'DL180 Gen9 E5-2609v3'!A1" display="784100-S01"/>
    <hyperlink ref="B159" location="'BL460c Gen9 E5-2620v3 1P'!A1" display="779806-S01"/>
    <hyperlink ref="B160" location="'BL460c Gen9 E5-2640v3 2P'!A1" display="779805-S01"/>
    <hyperlink ref="B161" location="'BL460c Gen9 E5-2680v3 2P'!A1" display="779804-S01"/>
    <hyperlink ref="B162" location="'BL460c Gen9 E5-2690v3 2P'!A1" display="779803-S01"/>
    <hyperlink ref="B144" location="'ML350 Gen9 E5-2609v3 2-Drv'!A1" display="792467-S01"/>
    <hyperlink ref="B81" location="'DL380 Gen9 E5-2650v3 2P'!A1" display="792468-S01"/>
    <hyperlink ref="B42" location="'DL360 Gen9 E5-2620v3 P440ar 1P '!A1" display="800079-S01"/>
    <hyperlink ref="B44" location="'DL360 Gen9 E5-2643v3 1P'!A1" display="800080-S01"/>
    <hyperlink ref="B46" location="'DL360 Gen9 E5-2667v3 1P'!A1" display="800081-S01"/>
    <hyperlink ref="B50" location="'DL360 Gen9 E5-2697v3 2P'!A1" display="800082-S01"/>
    <hyperlink ref="B75" location="'DL380 Gen9 E5-2620v3 P440ar 1P'!A1" display="800073-S01"/>
    <hyperlink ref="B79" location="'DL380 Gen9 E5-2643v3 1P'!A1" display="800075-S01"/>
    <hyperlink ref="B80" location="'DL380 Gen9 E5-2667v3 1P'!A1" display="800076-S01"/>
    <hyperlink ref="B83" location="'DL380 Gen9 E5-2690v3 2P'!A1" display="800077-S01"/>
    <hyperlink ref="B84" location="'DL380 Gen9 E5-2697v3 2P'!A1" display="800078-S01"/>
    <hyperlink ref="B17" location="'DL60 Gen9 E5-2603v3'!A1" display="788076-S01"/>
    <hyperlink ref="B18" location="'DL60 Gen9 E5-2620v3'!A1" display="788077-S01"/>
    <hyperlink ref="B20" location="'DL80 Gen9 E5-2603v3'!A1" display="788146-S01"/>
    <hyperlink ref="B21" location="'DL80 Gen9 E5-2609v3'!A1" display="788147-S01"/>
    <hyperlink ref="B23" location="'DL120 Gen9 E5-2609v3'!A1" display="788090-S01"/>
    <hyperlink ref="B24" location="'DL120 Gen9 E5-2620v3'!A1" display="788091-S01"/>
    <hyperlink ref="B29" location="'DL160 Gen9 E5-2640v3 SFF'!A1" display="783360-S01"/>
    <hyperlink ref="B59" location="'DL180 Gen9 E5-2620v3'!A1" display="784101-S01"/>
    <hyperlink ref="B60" location="'DL180 Gen9 E5-2640v3'!A1" display="784102-S01"/>
    <hyperlink ref="B147" location="'ML150 Gen9 E5-2620v3'!A1" display="780853-S01"/>
    <hyperlink ref="B148" location="'ML150 Gen9 E5-2609v3'!A1" display="793008-S01"/>
    <hyperlink ref="B78" location="'DL380 Gen9 E5-2640v3 1P 24SFF'!A1" display="777339-S01"/>
    <hyperlink ref="B121" location="'ML110 Gen9 E5-2603v3 NHP'!A1" display="799111-S01"/>
    <hyperlink ref="B122" location="'ML110 Gen9 E5-1603v3 LFF'!A1" display="807879-S01"/>
    <hyperlink ref="B123" location="'ML110 Gen9 E5 1620v3 LFF'!A1" display="807880-S01"/>
    <hyperlink ref="B116" location="'ML10v2 G3240 NHP'!A1" display="812126-S01"/>
    <hyperlink ref="B117" location="'ML10v2 i3-4150 NHP'!A1" display="812128-S01"/>
    <hyperlink ref="B118" location="'ML10v2 E3-1220v3 NHP'!A1" display="812129-S01"/>
    <hyperlink ref="B119" location="'ML10v2 E3-1220v3 NHP (2)'!A1" display="812130-S01"/>
    <hyperlink ref="B100" location="'DL580 Gen8 E7-4890'!A1" display="728551-S01"/>
    <hyperlink ref="B106" location="'MicroServer G1610T'!A1" display="712317-001"/>
    <hyperlink ref="B102" location="'HP DL580 Gen9E7-8860v3'!A1" display="793311-S01"/>
    <hyperlink ref="B103" location="'HP DL580 Gen9E7-8880v3'!A1" display="793309-S01"/>
    <hyperlink ref="B98" location="'DL580 Gen8 E7-4830'!A1" display="746081-S01"/>
    <hyperlink ref="B95" location="'DL560 Gen9 E5-4667v3'!A1" display="741891-S01"/>
    <hyperlink ref="B96" location="'DL560 Gen9 E5-4669v3'!A1" display="741890-S01"/>
    <hyperlink ref="B93" location="'DL560 Gen9 E5-4627v3'!A1" display="791050-S01"/>
    <hyperlink ref="B94" location="'DL560 Gen9 E5-4655v3'!A1" display="792872-S01"/>
    <hyperlink ref="B86" location="'DL385p 6320'!A1" display="828439-S01"/>
  </hyperlinks>
  <printOptions horizontalCentered="1"/>
  <pageMargins left="0.17" right="0.17" top="0.33" bottom="0.25" header="0.25" footer="0.1"/>
  <pageSetup scale="47" fitToHeight="3" orientation="landscape" r:id="rId1"/>
  <headerFooter alignWithMargins="0">
    <oddFooter>&amp;LHP Restricted. For HP and Channel Partner Internal Use.&amp;CPage &amp;P of &amp;N</oddFooter>
  </headerFooter>
  <rowBreaks count="1" manualBreakCount="1">
    <brk id="103" min="1" max="16"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zoomScale="80" zoomScaleNormal="80" workbookViewId="0">
      <selection activeCell="A11" sqref="A11:B23"/>
    </sheetView>
  </sheetViews>
  <sheetFormatPr defaultColWidth="8.88671875" defaultRowHeight="14.25"/>
  <cols>
    <col min="1" max="1" width="22.5546875" style="339" customWidth="1"/>
    <col min="2" max="2" width="61.5546875" style="339" customWidth="1"/>
    <col min="3" max="3" width="14.6640625" style="339" customWidth="1"/>
    <col min="4" max="4" width="64.6640625" style="339" bestFit="1" customWidth="1"/>
    <col min="5" max="16384" width="8.88671875" style="339"/>
  </cols>
  <sheetData>
    <row r="1" spans="1:10" ht="15">
      <c r="A1" s="120" t="s">
        <v>1153</v>
      </c>
      <c r="B1" s="120"/>
      <c r="C1" s="311" t="s">
        <v>117</v>
      </c>
    </row>
    <row r="2" spans="1:10" ht="15">
      <c r="A2" s="121"/>
      <c r="B2" s="122"/>
      <c r="C2" s="123"/>
    </row>
    <row r="3" spans="1:10" ht="15">
      <c r="A3" s="124" t="s">
        <v>36</v>
      </c>
      <c r="B3" s="340" t="s">
        <v>1142</v>
      </c>
      <c r="C3" s="125"/>
    </row>
    <row r="4" spans="1:10" ht="15">
      <c r="A4" s="126" t="s">
        <v>267</v>
      </c>
      <c r="B4" s="127">
        <f>VLOOKUP($B$3,'ProLiant Smart Buy Servers'!B:Q,12,FALSE)</f>
        <v>699</v>
      </c>
      <c r="C4" s="125"/>
    </row>
    <row r="5" spans="1:10" ht="15">
      <c r="A5" s="124"/>
      <c r="B5" s="128"/>
      <c r="C5" s="125"/>
    </row>
    <row r="6" spans="1:10" ht="15">
      <c r="A6" s="124"/>
      <c r="B6" s="128"/>
      <c r="C6" s="125"/>
    </row>
    <row r="7" spans="1:10" ht="15">
      <c r="A7" s="124" t="s">
        <v>39</v>
      </c>
      <c r="B7" s="129" t="s">
        <v>1143</v>
      </c>
      <c r="C7" s="125"/>
    </row>
    <row r="8" spans="1:10" ht="15">
      <c r="A8" s="124" t="s">
        <v>40</v>
      </c>
      <c r="B8" s="120" t="s">
        <v>1153</v>
      </c>
      <c r="C8" s="120"/>
    </row>
    <row r="9" spans="1:10" ht="15">
      <c r="A9" s="130"/>
      <c r="B9" s="131"/>
      <c r="C9" s="132"/>
    </row>
    <row r="10" spans="1:10" ht="15">
      <c r="A10" s="133" t="s">
        <v>41</v>
      </c>
      <c r="B10" s="134"/>
      <c r="C10" s="125"/>
      <c r="D10" s="105"/>
      <c r="E10" s="105"/>
      <c r="F10" s="105"/>
      <c r="G10" s="105"/>
      <c r="H10" s="105"/>
      <c r="I10" s="105"/>
      <c r="J10" s="105"/>
    </row>
    <row r="11" spans="1:10" ht="15">
      <c r="A11" s="341" t="s">
        <v>99</v>
      </c>
      <c r="B11" s="340" t="s">
        <v>1154</v>
      </c>
      <c r="C11" s="125"/>
      <c r="D11" s="133" t="s">
        <v>1230</v>
      </c>
      <c r="E11" s="105"/>
      <c r="F11" s="105"/>
      <c r="G11" s="105"/>
      <c r="H11" s="105"/>
      <c r="I11" s="105"/>
      <c r="J11" s="105"/>
    </row>
    <row r="12" spans="1:10" ht="15">
      <c r="A12" s="341" t="s">
        <v>9</v>
      </c>
      <c r="B12" s="340" t="s">
        <v>1253</v>
      </c>
      <c r="C12" s="125"/>
      <c r="D12" s="389" t="s">
        <v>1562</v>
      </c>
      <c r="E12" s="444">
        <v>130</v>
      </c>
      <c r="F12" s="105"/>
      <c r="G12" s="105"/>
      <c r="H12" s="105"/>
      <c r="I12" s="105"/>
      <c r="J12" s="105"/>
    </row>
    <row r="13" spans="1:10" ht="15">
      <c r="A13" s="341" t="s">
        <v>27</v>
      </c>
      <c r="B13" s="340" t="s">
        <v>1155</v>
      </c>
      <c r="C13" s="125"/>
      <c r="D13" s="1007" t="s">
        <v>1237</v>
      </c>
      <c r="E13" s="1007"/>
      <c r="F13" s="1007"/>
      <c r="G13" s="1007"/>
      <c r="H13" s="1007"/>
      <c r="I13" s="1007"/>
      <c r="J13" s="1007"/>
    </row>
    <row r="14" spans="1:10">
      <c r="A14" s="341" t="s">
        <v>101</v>
      </c>
      <c r="B14" s="340" t="s">
        <v>441</v>
      </c>
      <c r="C14" s="125"/>
      <c r="D14" s="1008" t="s">
        <v>1238</v>
      </c>
      <c r="E14" s="1008"/>
      <c r="F14" s="1008"/>
      <c r="G14" s="1008"/>
      <c r="H14" s="1008"/>
      <c r="I14" s="1008"/>
      <c r="J14" s="390"/>
    </row>
    <row r="15" spans="1:10">
      <c r="A15" s="341" t="s">
        <v>102</v>
      </c>
      <c r="B15" s="340" t="s">
        <v>316</v>
      </c>
      <c r="C15" s="125"/>
      <c r="D15" s="1008" t="s">
        <v>1236</v>
      </c>
      <c r="E15" s="1008"/>
      <c r="F15" s="1008"/>
      <c r="G15" s="1008"/>
      <c r="H15" s="1008"/>
      <c r="I15" s="1008"/>
      <c r="J15" s="390"/>
    </row>
    <row r="16" spans="1:10">
      <c r="A16" s="341" t="s">
        <v>104</v>
      </c>
      <c r="B16" s="340" t="s">
        <v>1156</v>
      </c>
      <c r="C16" s="125"/>
      <c r="D16" s="1009" t="s">
        <v>1233</v>
      </c>
      <c r="E16" s="1008"/>
      <c r="F16" s="1008"/>
      <c r="G16" s="1008"/>
      <c r="H16" s="1008"/>
      <c r="I16" s="1008"/>
      <c r="J16" s="390"/>
    </row>
    <row r="17" spans="1:10">
      <c r="A17" s="341" t="s">
        <v>106</v>
      </c>
      <c r="B17" s="340" t="s">
        <v>1157</v>
      </c>
      <c r="C17" s="125"/>
      <c r="D17" s="446" t="s">
        <v>1234</v>
      </c>
      <c r="E17" s="446"/>
      <c r="F17" s="446"/>
      <c r="G17" s="446"/>
      <c r="H17" s="446"/>
      <c r="I17" s="446"/>
      <c r="J17" s="390"/>
    </row>
    <row r="18" spans="1:10">
      <c r="A18" s="341" t="s">
        <v>465</v>
      </c>
      <c r="B18" s="340" t="s">
        <v>466</v>
      </c>
      <c r="C18" s="125"/>
      <c r="D18" s="445" t="s">
        <v>1568</v>
      </c>
      <c r="E18" s="446"/>
      <c r="F18" s="446"/>
      <c r="G18" s="446"/>
      <c r="H18" s="446"/>
      <c r="I18" s="105"/>
      <c r="J18" s="105"/>
    </row>
    <row r="19" spans="1:10">
      <c r="A19" s="341" t="s">
        <v>107</v>
      </c>
      <c r="B19" s="342" t="s">
        <v>108</v>
      </c>
      <c r="C19" s="125"/>
      <c r="D19" s="445" t="s">
        <v>1569</v>
      </c>
      <c r="E19" s="446"/>
      <c r="F19" s="446"/>
      <c r="G19" s="446"/>
      <c r="H19" s="446"/>
      <c r="I19" s="105"/>
      <c r="J19" s="105"/>
    </row>
    <row r="20" spans="1:10">
      <c r="A20" s="341" t="s">
        <v>1</v>
      </c>
      <c r="B20" s="342" t="s">
        <v>109</v>
      </c>
      <c r="C20" s="125"/>
      <c r="D20" s="445" t="s">
        <v>1570</v>
      </c>
      <c r="E20" s="446"/>
      <c r="F20" s="446"/>
      <c r="G20" s="446"/>
      <c r="H20" s="446"/>
      <c r="I20" s="446"/>
      <c r="J20" s="105"/>
    </row>
    <row r="21" spans="1:10">
      <c r="A21" s="341" t="s">
        <v>459</v>
      </c>
      <c r="B21" s="342" t="s">
        <v>460</v>
      </c>
      <c r="C21" s="125"/>
      <c r="D21" s="105"/>
      <c r="E21" s="105"/>
      <c r="F21" s="105"/>
      <c r="G21" s="105"/>
      <c r="H21" s="105"/>
      <c r="I21" s="105"/>
      <c r="J21" s="105"/>
    </row>
    <row r="22" spans="1:10">
      <c r="A22" s="341" t="s">
        <v>461</v>
      </c>
      <c r="B22" s="342" t="s">
        <v>346</v>
      </c>
      <c r="C22" s="125"/>
      <c r="D22" s="105"/>
      <c r="E22" s="105"/>
      <c r="F22" s="105"/>
      <c r="G22" s="105"/>
      <c r="H22" s="105"/>
      <c r="I22" s="105"/>
      <c r="J22" s="105"/>
    </row>
    <row r="23" spans="1:10">
      <c r="A23" s="341" t="s">
        <v>17</v>
      </c>
      <c r="B23" s="342" t="s">
        <v>94</v>
      </c>
      <c r="C23" s="125"/>
    </row>
    <row r="24" spans="1:10" ht="25.5">
      <c r="A24" s="341" t="s">
        <v>29</v>
      </c>
      <c r="B24" s="342" t="s">
        <v>467</v>
      </c>
      <c r="C24" s="125"/>
    </row>
    <row r="25" spans="1:10" ht="15">
      <c r="A25" s="136"/>
      <c r="B25" s="131"/>
      <c r="C25" s="132"/>
    </row>
    <row r="26" spans="1:10">
      <c r="A26" s="343" t="s">
        <v>145</v>
      </c>
    </row>
    <row r="27" spans="1:10">
      <c r="A27" s="103" t="s">
        <v>146</v>
      </c>
    </row>
    <row r="28" spans="1:10">
      <c r="A28" s="344"/>
    </row>
    <row r="29" spans="1:10">
      <c r="A29" s="344"/>
    </row>
    <row r="30" spans="1:10">
      <c r="A30" s="344"/>
    </row>
    <row r="31" spans="1:10">
      <c r="A31" s="344"/>
    </row>
    <row r="32" spans="1:10">
      <c r="A32" s="344"/>
    </row>
    <row r="33" spans="1:1">
      <c r="A33" s="344"/>
    </row>
    <row r="34" spans="1:1">
      <c r="A34" s="344"/>
    </row>
    <row r="35" spans="1:1">
      <c r="A35" s="344"/>
    </row>
    <row r="36" spans="1:1">
      <c r="A36" s="344"/>
    </row>
    <row r="37" spans="1:1">
      <c r="A37" s="344"/>
    </row>
    <row r="38" spans="1:1">
      <c r="A38" s="344"/>
    </row>
    <row r="39" spans="1:1">
      <c r="A39" s="344"/>
    </row>
  </sheetData>
  <mergeCells count="4">
    <mergeCell ref="D13:J13"/>
    <mergeCell ref="D14:I14"/>
    <mergeCell ref="D15:I15"/>
    <mergeCell ref="D16:I16"/>
  </mergeCells>
  <hyperlinks>
    <hyperlink ref="A27" r:id="rId1" location="intro"/>
    <hyperlink ref="C1" location="'ProLiant Smart Buy Servers'!A1" display="Summary"/>
  </hyperlinks>
  <pageMargins left="0.7" right="0.7" top="0.75" bottom="0.75" header="0.3" footer="0.3"/>
  <pageSetup scale="34" orientation="portrait" r:id="rId2"/>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zoomScale="80" zoomScaleNormal="80" workbookViewId="0">
      <selection activeCell="A12" sqref="A12:B24"/>
    </sheetView>
  </sheetViews>
  <sheetFormatPr defaultColWidth="8.88671875" defaultRowHeight="14.25"/>
  <cols>
    <col min="1" max="1" width="18.109375" style="105" customWidth="1"/>
    <col min="2" max="2" width="61.5546875" style="105" customWidth="1"/>
    <col min="3" max="3" width="14.6640625" style="105" customWidth="1"/>
    <col min="4" max="16384" width="8.88671875" style="105"/>
  </cols>
  <sheetData>
    <row r="1" spans="1:10" ht="15">
      <c r="A1" s="186" t="s">
        <v>1341</v>
      </c>
      <c r="B1" s="141"/>
      <c r="C1" s="138"/>
      <c r="D1" s="311" t="s">
        <v>117</v>
      </c>
    </row>
    <row r="2" spans="1:10">
      <c r="A2" s="141"/>
      <c r="B2" s="141"/>
      <c r="C2" s="142"/>
    </row>
    <row r="3" spans="1:10" ht="15">
      <c r="A3" s="143" t="s">
        <v>36</v>
      </c>
      <c r="B3" s="252" t="s">
        <v>1339</v>
      </c>
      <c r="C3" s="142"/>
    </row>
    <row r="4" spans="1:10" ht="15">
      <c r="A4" s="144" t="s">
        <v>62</v>
      </c>
      <c r="B4" s="127">
        <f>VLOOKUP($B$3,'ProLiant Smart Buy Servers'!B:Q,10,FALSE)</f>
        <v>3389</v>
      </c>
      <c r="C4" s="142"/>
    </row>
    <row r="5" spans="1:10" ht="21.75" customHeight="1">
      <c r="A5" s="145" t="s">
        <v>713</v>
      </c>
      <c r="B5" s="140">
        <f>VLOOKUP($B$3,'ProLiant Smart Buy Servers'!B:Q,13,FALSE)</f>
        <v>2341</v>
      </c>
      <c r="C5" s="142"/>
    </row>
    <row r="6" spans="1:10" ht="15">
      <c r="A6" s="143"/>
      <c r="B6" s="146"/>
      <c r="C6" s="142"/>
    </row>
    <row r="7" spans="1:10" ht="15">
      <c r="A7" s="143"/>
      <c r="B7" s="146"/>
      <c r="C7" s="142"/>
    </row>
    <row r="8" spans="1:10" ht="15">
      <c r="A8" s="143" t="s">
        <v>39</v>
      </c>
      <c r="B8" s="171" t="s">
        <v>1340</v>
      </c>
      <c r="C8" s="142"/>
    </row>
    <row r="9" spans="1:10" ht="15">
      <c r="A9" s="143" t="s">
        <v>40</v>
      </c>
      <c r="B9" s="252" t="s">
        <v>1341</v>
      </c>
      <c r="C9" s="142"/>
    </row>
    <row r="10" spans="1:10" ht="15">
      <c r="A10" s="147"/>
      <c r="B10" s="131"/>
      <c r="C10" s="148"/>
    </row>
    <row r="11" spans="1:10" ht="15.75">
      <c r="A11" s="149" t="s">
        <v>41</v>
      </c>
      <c r="B11" s="122"/>
      <c r="C11" s="142"/>
      <c r="D11" s="149" t="s">
        <v>1230</v>
      </c>
      <c r="E11" s="356"/>
      <c r="F11" s="356"/>
      <c r="G11" s="356"/>
      <c r="H11" s="356"/>
      <c r="I11" s="356"/>
    </row>
    <row r="12" spans="1:10" ht="15.75">
      <c r="A12" s="170" t="s">
        <v>42</v>
      </c>
      <c r="B12" s="171" t="s">
        <v>1342</v>
      </c>
      <c r="C12" s="142"/>
      <c r="D12" s="441" t="s">
        <v>1494</v>
      </c>
      <c r="E12" s="440">
        <v>1184</v>
      </c>
      <c r="F12" s="356"/>
      <c r="G12" s="356"/>
      <c r="H12" s="356"/>
      <c r="I12" s="356"/>
    </row>
    <row r="13" spans="1:10" ht="15.75">
      <c r="A13" s="170" t="s">
        <v>59</v>
      </c>
      <c r="B13" s="104" t="s">
        <v>1343</v>
      </c>
      <c r="C13" s="142"/>
      <c r="D13" s="387" t="s">
        <v>1556</v>
      </c>
      <c r="E13" s="356"/>
      <c r="F13" s="356"/>
      <c r="G13" s="356"/>
      <c r="H13" s="356"/>
      <c r="I13" s="356"/>
    </row>
    <row r="14" spans="1:10" ht="15.75">
      <c r="A14" s="170" t="s">
        <v>44</v>
      </c>
      <c r="B14" s="171" t="s">
        <v>1454</v>
      </c>
      <c r="C14" s="142"/>
      <c r="D14" s="386" t="s">
        <v>1231</v>
      </c>
      <c r="E14" s="356"/>
      <c r="F14" s="356"/>
      <c r="G14" s="356"/>
      <c r="H14" s="356"/>
      <c r="I14" s="356"/>
      <c r="J14" s="189"/>
    </row>
    <row r="15" spans="1:10" ht="15.75">
      <c r="A15" s="170" t="s">
        <v>45</v>
      </c>
      <c r="B15" s="171" t="s">
        <v>1344</v>
      </c>
      <c r="C15" s="142"/>
      <c r="D15" s="386" t="s">
        <v>1232</v>
      </c>
      <c r="E15" s="356"/>
      <c r="F15" s="356"/>
      <c r="G15" s="356"/>
      <c r="H15" s="356"/>
      <c r="I15" s="356"/>
      <c r="J15" s="189"/>
    </row>
    <row r="16" spans="1:10" ht="15.75">
      <c r="A16" s="170" t="s">
        <v>46</v>
      </c>
      <c r="B16" s="252" t="s">
        <v>1793</v>
      </c>
      <c r="C16" s="142"/>
      <c r="D16" s="386" t="s">
        <v>1233</v>
      </c>
      <c r="E16" s="356"/>
      <c r="F16" s="356"/>
      <c r="G16" s="356"/>
      <c r="H16" s="356"/>
      <c r="I16" s="356"/>
      <c r="J16" s="189"/>
    </row>
    <row r="17" spans="1:10" ht="15.75">
      <c r="A17" s="170" t="s">
        <v>11</v>
      </c>
      <c r="B17" s="171" t="s">
        <v>177</v>
      </c>
      <c r="C17" s="142"/>
      <c r="D17" s="386" t="s">
        <v>1234</v>
      </c>
      <c r="E17" s="356"/>
      <c r="F17" s="356"/>
      <c r="G17" s="356"/>
      <c r="H17" s="356"/>
      <c r="I17" s="356"/>
      <c r="J17" s="189"/>
    </row>
    <row r="18" spans="1:10" ht="15">
      <c r="A18" s="170" t="s">
        <v>1304</v>
      </c>
      <c r="B18" s="171" t="s">
        <v>1347</v>
      </c>
      <c r="C18" s="142"/>
      <c r="D18" s="445" t="s">
        <v>1569</v>
      </c>
      <c r="E18" s="446"/>
      <c r="F18" s="446"/>
      <c r="G18" s="446"/>
      <c r="H18" s="446"/>
      <c r="J18" s="189"/>
    </row>
    <row r="19" spans="1:10" ht="15">
      <c r="A19" s="170" t="s">
        <v>10</v>
      </c>
      <c r="B19" s="171" t="s">
        <v>1532</v>
      </c>
      <c r="C19" s="142"/>
      <c r="D19" s="445" t="s">
        <v>1570</v>
      </c>
      <c r="E19" s="446"/>
      <c r="F19" s="446"/>
      <c r="G19" s="446"/>
      <c r="H19" s="446"/>
      <c r="I19" s="446"/>
      <c r="J19" s="189"/>
    </row>
    <row r="20" spans="1:10" ht="15">
      <c r="A20" s="170" t="s">
        <v>12</v>
      </c>
      <c r="B20" s="171" t="s">
        <v>1311</v>
      </c>
      <c r="C20" s="142"/>
      <c r="D20" s="445" t="s">
        <v>1568</v>
      </c>
      <c r="E20" s="446"/>
      <c r="F20" s="446"/>
      <c r="G20" s="446"/>
      <c r="H20" s="446"/>
      <c r="I20" s="446"/>
      <c r="J20" s="189"/>
    </row>
    <row r="21" spans="1:10" ht="15">
      <c r="A21" s="170" t="s">
        <v>56</v>
      </c>
      <c r="B21" s="171" t="s">
        <v>1345</v>
      </c>
      <c r="C21" s="142"/>
    </row>
    <row r="22" spans="1:10" ht="15">
      <c r="A22" s="170" t="s">
        <v>47</v>
      </c>
      <c r="B22" s="171" t="s">
        <v>172</v>
      </c>
      <c r="C22" s="142"/>
    </row>
    <row r="23" spans="1:10" ht="15">
      <c r="A23" s="170" t="s">
        <v>58</v>
      </c>
      <c r="B23" s="171" t="s">
        <v>64</v>
      </c>
      <c r="C23" s="142"/>
    </row>
    <row r="24" spans="1:10" ht="15">
      <c r="A24" s="170" t="s">
        <v>13</v>
      </c>
      <c r="B24" s="171" t="s">
        <v>1346</v>
      </c>
      <c r="C24" s="142"/>
    </row>
    <row r="25" spans="1:10" ht="15">
      <c r="A25" s="170" t="s">
        <v>57</v>
      </c>
      <c r="B25" s="171" t="s">
        <v>63</v>
      </c>
      <c r="C25" s="142"/>
    </row>
    <row r="26" spans="1:10" ht="15">
      <c r="A26" s="170" t="s">
        <v>15</v>
      </c>
      <c r="B26" s="171"/>
      <c r="C26" s="142"/>
    </row>
    <row r="27" spans="1:10">
      <c r="A27" s="155"/>
      <c r="B27" s="156"/>
      <c r="C27" s="148"/>
    </row>
    <row r="28" spans="1:10">
      <c r="A28" s="104" t="s">
        <v>145</v>
      </c>
      <c r="B28" s="188"/>
    </row>
    <row r="29" spans="1:10">
      <c r="A29" s="103" t="s">
        <v>146</v>
      </c>
      <c r="B29" s="188"/>
    </row>
    <row r="30" spans="1:10">
      <c r="B30" s="188"/>
    </row>
  </sheetData>
  <conditionalFormatting sqref="B28:B30">
    <cfRule type="duplicateValues" dxfId="13" priority="1" stopIfTrue="1"/>
  </conditionalFormatting>
  <hyperlinks>
    <hyperlink ref="A29" r:id="rId1" location="intro"/>
    <hyperlink ref="D1" location="'ProLiant Smart Buy Servers'!A1" display="Summary"/>
  </hyperlinks>
  <pageMargins left="0.7" right="0.7" top="0.75" bottom="0.75" header="0.3" footer="0.3"/>
  <pageSetup scale="47" fitToHeight="4" orientation="portrait" r:id="rId2"/>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30"/>
  <sheetViews>
    <sheetView zoomScale="80" zoomScaleNormal="80" workbookViewId="0">
      <selection activeCell="D1" sqref="D1"/>
    </sheetView>
  </sheetViews>
  <sheetFormatPr defaultColWidth="8.88671875" defaultRowHeight="14.25"/>
  <cols>
    <col min="1" max="1" width="18.109375" style="105" customWidth="1"/>
    <col min="2" max="2" width="61.5546875" style="105" customWidth="1"/>
    <col min="3" max="3" width="14.6640625" style="105" customWidth="1"/>
    <col min="4" max="16384" width="8.88671875" style="105"/>
  </cols>
  <sheetData>
    <row r="1" spans="1:10" ht="15">
      <c r="A1" s="186" t="s">
        <v>1622</v>
      </c>
      <c r="B1" s="141"/>
      <c r="C1" s="138"/>
      <c r="D1" s="311" t="s">
        <v>117</v>
      </c>
    </row>
    <row r="2" spans="1:10">
      <c r="A2" s="141"/>
      <c r="B2" s="141"/>
      <c r="C2" s="142"/>
    </row>
    <row r="3" spans="1:10" ht="15">
      <c r="A3" s="143" t="s">
        <v>36</v>
      </c>
      <c r="B3" s="252" t="s">
        <v>1581</v>
      </c>
      <c r="C3" s="142"/>
    </row>
    <row r="4" spans="1:10" ht="15">
      <c r="A4" s="144" t="s">
        <v>62</v>
      </c>
      <c r="B4" s="127">
        <f>VLOOKUP($B$3,'ProLiant Smart Buy Servers'!B:Q,10,FALSE)</f>
        <v>3899</v>
      </c>
      <c r="C4" s="142"/>
    </row>
    <row r="5" spans="1:10" ht="21.75" customHeight="1">
      <c r="A5" s="145" t="s">
        <v>713</v>
      </c>
      <c r="B5" s="140">
        <f>VLOOKUP($B$3,'ProLiant Smart Buy Servers'!B:Q,13,FALSE)</f>
        <v>2352</v>
      </c>
      <c r="C5" s="142"/>
    </row>
    <row r="6" spans="1:10" ht="15">
      <c r="A6" s="143"/>
      <c r="B6" s="146"/>
      <c r="C6" s="142"/>
    </row>
    <row r="7" spans="1:10" ht="15">
      <c r="A7" s="143"/>
      <c r="B7" s="146"/>
      <c r="C7" s="142"/>
    </row>
    <row r="8" spans="1:10" ht="15">
      <c r="A8" s="143" t="s">
        <v>39</v>
      </c>
      <c r="B8" s="171" t="s">
        <v>1621</v>
      </c>
      <c r="C8" s="142"/>
    </row>
    <row r="9" spans="1:10" ht="15">
      <c r="A9" s="143" t="s">
        <v>40</v>
      </c>
      <c r="B9" s="252" t="s">
        <v>1622</v>
      </c>
      <c r="C9" s="142"/>
    </row>
    <row r="10" spans="1:10" ht="15">
      <c r="A10" s="147"/>
      <c r="B10" s="131"/>
      <c r="C10" s="148"/>
    </row>
    <row r="11" spans="1:10" ht="15.75">
      <c r="A11" s="149" t="s">
        <v>41</v>
      </c>
      <c r="B11" s="122"/>
      <c r="C11" s="142"/>
      <c r="D11" s="149" t="s">
        <v>1230</v>
      </c>
      <c r="E11" s="356"/>
      <c r="F11" s="356"/>
      <c r="G11" s="356"/>
      <c r="H11" s="356"/>
      <c r="I11" s="356"/>
    </row>
    <row r="12" spans="1:10" ht="15.75">
      <c r="A12" s="170" t="s">
        <v>42</v>
      </c>
      <c r="B12" s="171" t="s">
        <v>1342</v>
      </c>
      <c r="C12" s="142"/>
      <c r="D12" s="441" t="s">
        <v>1494</v>
      </c>
      <c r="E12" s="440">
        <v>1184</v>
      </c>
      <c r="F12" s="356"/>
      <c r="G12" s="356"/>
      <c r="H12" s="356"/>
      <c r="I12" s="356"/>
    </row>
    <row r="13" spans="1:10" ht="15.75">
      <c r="A13" s="170" t="s">
        <v>59</v>
      </c>
      <c r="B13" s="104" t="s">
        <v>1627</v>
      </c>
      <c r="C13" s="142"/>
      <c r="D13" s="387" t="s">
        <v>1556</v>
      </c>
      <c r="E13" s="356"/>
      <c r="F13" s="356"/>
      <c r="G13" s="356"/>
      <c r="H13" s="356"/>
      <c r="I13" s="356"/>
    </row>
    <row r="14" spans="1:10" ht="15.75">
      <c r="A14" s="170" t="s">
        <v>44</v>
      </c>
      <c r="B14" s="171" t="s">
        <v>1315</v>
      </c>
      <c r="C14" s="142"/>
      <c r="D14" s="386" t="s">
        <v>1231</v>
      </c>
      <c r="E14" s="356"/>
      <c r="F14" s="356"/>
      <c r="G14" s="356"/>
      <c r="H14" s="356"/>
      <c r="I14" s="356"/>
      <c r="J14" s="189"/>
    </row>
    <row r="15" spans="1:10" ht="15.75">
      <c r="A15" s="170" t="s">
        <v>45</v>
      </c>
      <c r="B15" s="171" t="s">
        <v>81</v>
      </c>
      <c r="C15" s="142"/>
      <c r="D15" s="386" t="s">
        <v>1232</v>
      </c>
      <c r="E15" s="356"/>
      <c r="F15" s="356"/>
      <c r="G15" s="356"/>
      <c r="H15" s="356"/>
      <c r="I15" s="356"/>
      <c r="J15" s="189"/>
    </row>
    <row r="16" spans="1:10" ht="15.75">
      <c r="A16" s="170" t="s">
        <v>46</v>
      </c>
      <c r="B16" s="252" t="s">
        <v>1515</v>
      </c>
      <c r="C16" s="142"/>
      <c r="D16" s="386" t="s">
        <v>1233</v>
      </c>
      <c r="E16" s="356"/>
      <c r="F16" s="356"/>
      <c r="G16" s="356"/>
      <c r="H16" s="356"/>
      <c r="I16" s="356"/>
      <c r="J16" s="189"/>
    </row>
    <row r="17" spans="1:10" ht="15.75">
      <c r="A17" s="170" t="s">
        <v>11</v>
      </c>
      <c r="B17" s="171" t="s">
        <v>1511</v>
      </c>
      <c r="C17" s="142"/>
      <c r="D17" s="386" t="s">
        <v>1234</v>
      </c>
      <c r="E17" s="356"/>
      <c r="F17" s="356"/>
      <c r="G17" s="356"/>
      <c r="H17" s="356"/>
      <c r="I17" s="356"/>
      <c r="J17" s="189"/>
    </row>
    <row r="18" spans="1:10" ht="15">
      <c r="A18" s="170" t="s">
        <v>1304</v>
      </c>
      <c r="B18" s="171" t="s">
        <v>1347</v>
      </c>
      <c r="C18" s="142"/>
      <c r="D18" s="456" t="s">
        <v>1569</v>
      </c>
      <c r="E18" s="455"/>
      <c r="F18" s="455"/>
      <c r="G18" s="455"/>
      <c r="H18" s="455"/>
      <c r="J18" s="189"/>
    </row>
    <row r="19" spans="1:10" ht="15">
      <c r="A19" s="170" t="s">
        <v>10</v>
      </c>
      <c r="B19" s="171" t="s">
        <v>1532</v>
      </c>
      <c r="C19" s="142"/>
      <c r="D19" s="456" t="s">
        <v>1570</v>
      </c>
      <c r="E19" s="455"/>
      <c r="F19" s="455"/>
      <c r="G19" s="455"/>
      <c r="H19" s="455"/>
      <c r="I19" s="455"/>
      <c r="J19" s="189"/>
    </row>
    <row r="20" spans="1:10" ht="15">
      <c r="A20" s="170" t="s">
        <v>12</v>
      </c>
      <c r="B20" s="171" t="s">
        <v>1800</v>
      </c>
      <c r="C20" s="142"/>
      <c r="D20" s="456" t="s">
        <v>1568</v>
      </c>
      <c r="E20" s="455"/>
      <c r="F20" s="455"/>
      <c r="G20" s="455"/>
      <c r="H20" s="455"/>
      <c r="I20" s="455"/>
      <c r="J20" s="189"/>
    </row>
    <row r="21" spans="1:10" ht="15.75">
      <c r="A21" s="170" t="s">
        <v>56</v>
      </c>
      <c r="B21" s="171" t="s">
        <v>1345</v>
      </c>
      <c r="C21" s="142"/>
      <c r="D21" s="244"/>
      <c r="E21" s="244"/>
      <c r="F21" s="244"/>
      <c r="G21" s="244"/>
      <c r="H21" s="244"/>
      <c r="I21" s="244"/>
      <c r="J21" s="244"/>
    </row>
    <row r="22" spans="1:10" ht="15">
      <c r="A22" s="170" t="s">
        <v>47</v>
      </c>
      <c r="B22" s="171" t="s">
        <v>172</v>
      </c>
      <c r="C22" s="142"/>
    </row>
    <row r="23" spans="1:10" ht="15">
      <c r="A23" s="170" t="s">
        <v>58</v>
      </c>
      <c r="B23" s="171" t="s">
        <v>64</v>
      </c>
      <c r="C23" s="142"/>
    </row>
    <row r="24" spans="1:10" ht="15">
      <c r="A24" s="170" t="s">
        <v>13</v>
      </c>
      <c r="B24" s="171" t="s">
        <v>1346</v>
      </c>
      <c r="C24" s="142"/>
    </row>
    <row r="25" spans="1:10" ht="15">
      <c r="A25" s="170" t="s">
        <v>57</v>
      </c>
      <c r="B25" s="171" t="s">
        <v>63</v>
      </c>
      <c r="C25" s="142"/>
    </row>
    <row r="26" spans="1:10" ht="15">
      <c r="A26" s="170" t="s">
        <v>15</v>
      </c>
      <c r="B26" s="171"/>
      <c r="C26" s="142"/>
    </row>
    <row r="27" spans="1:10">
      <c r="A27" s="155"/>
      <c r="B27" s="156"/>
      <c r="C27" s="148"/>
    </row>
    <row r="28" spans="1:10">
      <c r="A28" s="104" t="s">
        <v>145</v>
      </c>
      <c r="B28" s="188"/>
    </row>
    <row r="29" spans="1:10">
      <c r="A29" s="103" t="s">
        <v>146</v>
      </c>
      <c r="B29" s="188"/>
    </row>
    <row r="30" spans="1:10">
      <c r="B30" s="188"/>
    </row>
  </sheetData>
  <conditionalFormatting sqref="B28:B30">
    <cfRule type="duplicateValues" dxfId="12" priority="1" stopIfTrue="1"/>
  </conditionalFormatting>
  <hyperlinks>
    <hyperlink ref="A29" r:id="rId1" location="intro"/>
    <hyperlink ref="D1" location="'ProLiant Smart Buy Servers'!A1" display="Summary"/>
  </hyperlinks>
  <pageMargins left="0.7" right="0.7" top="0.75" bottom="0.75" header="0.3" footer="0.3"/>
  <pageSetup scale="47" fitToHeight="4" orientation="portrait" r:id="rId2"/>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zoomScale="80" zoomScaleNormal="80" workbookViewId="0">
      <selection activeCell="A12" sqref="A12:B24"/>
    </sheetView>
  </sheetViews>
  <sheetFormatPr defaultColWidth="8.88671875" defaultRowHeight="14.25"/>
  <cols>
    <col min="1" max="1" width="18.109375" style="105" customWidth="1"/>
    <col min="2" max="2" width="61.5546875" style="105" customWidth="1"/>
    <col min="3" max="3" width="14.6640625" style="105" customWidth="1"/>
    <col min="4" max="16384" width="8.88671875" style="105"/>
  </cols>
  <sheetData>
    <row r="1" spans="1:10" ht="15">
      <c r="A1" s="186" t="s">
        <v>1361</v>
      </c>
      <c r="B1" s="141"/>
      <c r="C1" s="138"/>
      <c r="D1" s="311" t="s">
        <v>117</v>
      </c>
    </row>
    <row r="2" spans="1:10">
      <c r="A2" s="141"/>
      <c r="B2" s="141"/>
      <c r="C2" s="142"/>
    </row>
    <row r="3" spans="1:10" ht="15">
      <c r="A3" s="143" t="s">
        <v>36</v>
      </c>
      <c r="B3" s="252" t="s">
        <v>1359</v>
      </c>
      <c r="C3" s="142"/>
    </row>
    <row r="4" spans="1:10" ht="15">
      <c r="A4" s="144" t="s">
        <v>62</v>
      </c>
      <c r="B4" s="127">
        <f>VLOOKUP($B$3,'ProLiant Smart Buy Servers'!B:Q,10,FALSE)</f>
        <v>2699</v>
      </c>
      <c r="C4" s="142"/>
    </row>
    <row r="5" spans="1:10" ht="21.75" customHeight="1">
      <c r="A5" s="145" t="s">
        <v>713</v>
      </c>
      <c r="B5" s="140">
        <f>VLOOKUP($B$3,'ProLiant Smart Buy Servers'!B:Q,13,FALSE)</f>
        <v>2073</v>
      </c>
      <c r="C5" s="142"/>
    </row>
    <row r="6" spans="1:10" ht="15">
      <c r="A6" s="143"/>
      <c r="B6" s="146"/>
      <c r="C6" s="142"/>
    </row>
    <row r="7" spans="1:10" ht="15">
      <c r="A7" s="143"/>
      <c r="B7" s="146"/>
      <c r="C7" s="142"/>
    </row>
    <row r="8" spans="1:10" ht="15">
      <c r="A8" s="143" t="s">
        <v>39</v>
      </c>
      <c r="B8" s="171" t="s">
        <v>1360</v>
      </c>
      <c r="C8" s="142"/>
    </row>
    <row r="9" spans="1:10" ht="15">
      <c r="A9" s="143" t="s">
        <v>40</v>
      </c>
      <c r="B9" s="252" t="s">
        <v>1361</v>
      </c>
      <c r="C9" s="142"/>
    </row>
    <row r="10" spans="1:10" ht="15">
      <c r="A10" s="147"/>
      <c r="B10" s="131"/>
      <c r="C10" s="148"/>
    </row>
    <row r="11" spans="1:10" ht="15.75">
      <c r="A11" s="149" t="s">
        <v>41</v>
      </c>
      <c r="B11" s="122"/>
      <c r="C11" s="142"/>
      <c r="D11" s="149" t="s">
        <v>1230</v>
      </c>
      <c r="E11" s="356"/>
      <c r="F11" s="356"/>
      <c r="G11" s="356"/>
      <c r="H11" s="356"/>
      <c r="I11" s="356"/>
    </row>
    <row r="12" spans="1:10" ht="15.75">
      <c r="A12" s="170" t="s">
        <v>42</v>
      </c>
      <c r="B12" s="171" t="s">
        <v>1342</v>
      </c>
      <c r="C12" s="142"/>
      <c r="D12" s="441" t="s">
        <v>1494</v>
      </c>
      <c r="E12" s="440">
        <v>1184</v>
      </c>
      <c r="F12" s="356"/>
      <c r="G12" s="356"/>
      <c r="H12" s="356"/>
      <c r="I12" s="356"/>
    </row>
    <row r="13" spans="1:10" ht="15.75">
      <c r="A13" s="170" t="s">
        <v>59</v>
      </c>
      <c r="B13" s="104" t="s">
        <v>1298</v>
      </c>
      <c r="C13" s="142"/>
      <c r="D13" s="387" t="s">
        <v>1556</v>
      </c>
      <c r="E13" s="356"/>
      <c r="F13" s="356"/>
      <c r="G13" s="356"/>
      <c r="H13" s="356"/>
      <c r="I13" s="356"/>
    </row>
    <row r="14" spans="1:10" ht="15.75">
      <c r="A14" s="170" t="s">
        <v>44</v>
      </c>
      <c r="B14" s="171" t="s">
        <v>1453</v>
      </c>
      <c r="C14" s="142"/>
      <c r="D14" s="386" t="s">
        <v>1231</v>
      </c>
      <c r="E14" s="356"/>
      <c r="F14" s="356"/>
      <c r="G14" s="356"/>
      <c r="H14" s="356"/>
      <c r="I14" s="356"/>
      <c r="J14" s="189"/>
    </row>
    <row r="15" spans="1:10" ht="15.75">
      <c r="A15" s="170" t="s">
        <v>45</v>
      </c>
      <c r="B15" s="171" t="s">
        <v>1362</v>
      </c>
      <c r="C15" s="142"/>
      <c r="D15" s="386" t="s">
        <v>1232</v>
      </c>
      <c r="E15" s="356"/>
      <c r="F15" s="356"/>
      <c r="G15" s="356"/>
      <c r="H15" s="356"/>
      <c r="I15" s="356"/>
      <c r="J15" s="189"/>
    </row>
    <row r="16" spans="1:10" ht="15.75">
      <c r="A16" s="170" t="s">
        <v>46</v>
      </c>
      <c r="B16" s="171" t="s">
        <v>1516</v>
      </c>
      <c r="C16" s="142"/>
      <c r="D16" s="386" t="s">
        <v>1233</v>
      </c>
      <c r="E16" s="356"/>
      <c r="F16" s="356"/>
      <c r="G16" s="356"/>
      <c r="H16" s="356"/>
      <c r="I16" s="356"/>
      <c r="J16" s="189"/>
    </row>
    <row r="17" spans="1:10" ht="15.75">
      <c r="A17" s="170" t="s">
        <v>11</v>
      </c>
      <c r="B17" s="171" t="s">
        <v>292</v>
      </c>
      <c r="C17" s="142"/>
      <c r="D17" s="386" t="s">
        <v>1234</v>
      </c>
      <c r="E17" s="356"/>
      <c r="F17" s="356"/>
      <c r="G17" s="356"/>
      <c r="H17" s="356"/>
      <c r="I17" s="356"/>
      <c r="J17" s="189"/>
    </row>
    <row r="18" spans="1:10" ht="15">
      <c r="A18" s="170" t="s">
        <v>1304</v>
      </c>
      <c r="B18" s="171" t="s">
        <v>1347</v>
      </c>
      <c r="C18" s="142"/>
      <c r="D18" s="445" t="s">
        <v>1569</v>
      </c>
      <c r="E18" s="446"/>
      <c r="F18" s="446"/>
      <c r="G18" s="446"/>
      <c r="H18" s="446"/>
      <c r="J18" s="189"/>
    </row>
    <row r="19" spans="1:10" ht="15">
      <c r="A19" s="170" t="s">
        <v>10</v>
      </c>
      <c r="B19" s="171" t="s">
        <v>1532</v>
      </c>
      <c r="C19" s="142"/>
      <c r="D19" s="445" t="s">
        <v>1570</v>
      </c>
      <c r="E19" s="446"/>
      <c r="F19" s="446"/>
      <c r="G19" s="446"/>
      <c r="H19" s="446"/>
      <c r="I19" s="446"/>
      <c r="J19" s="189"/>
    </row>
    <row r="20" spans="1:10" ht="15">
      <c r="A20" s="170" t="s">
        <v>12</v>
      </c>
      <c r="B20" s="171" t="s">
        <v>1311</v>
      </c>
      <c r="C20" s="142"/>
      <c r="D20" s="445" t="s">
        <v>1568</v>
      </c>
      <c r="E20" s="446"/>
      <c r="F20" s="446"/>
      <c r="G20" s="446"/>
      <c r="H20" s="446"/>
      <c r="I20" s="446"/>
      <c r="J20" s="189"/>
    </row>
    <row r="21" spans="1:10" ht="15.75">
      <c r="A21" s="170" t="s">
        <v>56</v>
      </c>
      <c r="B21" s="171" t="s">
        <v>1345</v>
      </c>
      <c r="C21" s="142"/>
      <c r="D21" s="244"/>
      <c r="E21" s="244"/>
      <c r="F21" s="244"/>
      <c r="G21" s="244"/>
      <c r="H21" s="244"/>
      <c r="I21" s="244"/>
      <c r="J21" s="244"/>
    </row>
    <row r="22" spans="1:10" ht="15">
      <c r="A22" s="170" t="s">
        <v>47</v>
      </c>
      <c r="B22" s="171" t="s">
        <v>172</v>
      </c>
      <c r="C22" s="142"/>
    </row>
    <row r="23" spans="1:10" ht="15">
      <c r="A23" s="170" t="s">
        <v>58</v>
      </c>
      <c r="B23" s="171" t="s">
        <v>64</v>
      </c>
      <c r="C23" s="142"/>
    </row>
    <row r="24" spans="1:10" ht="15">
      <c r="A24" s="170" t="s">
        <v>13</v>
      </c>
      <c r="B24" s="171" t="s">
        <v>1363</v>
      </c>
      <c r="C24" s="142"/>
    </row>
    <row r="25" spans="1:10" ht="15">
      <c r="A25" s="170" t="s">
        <v>57</v>
      </c>
      <c r="B25" s="171" t="s">
        <v>63</v>
      </c>
      <c r="C25" s="142"/>
    </row>
    <row r="26" spans="1:10" ht="15">
      <c r="A26" s="170" t="s">
        <v>15</v>
      </c>
      <c r="B26" s="171"/>
      <c r="C26" s="142"/>
    </row>
    <row r="27" spans="1:10">
      <c r="A27" s="155"/>
      <c r="B27" s="156"/>
      <c r="C27" s="148"/>
    </row>
    <row r="28" spans="1:10">
      <c r="A28" s="104" t="s">
        <v>145</v>
      </c>
      <c r="B28" s="188"/>
    </row>
    <row r="29" spans="1:10">
      <c r="A29" s="103" t="s">
        <v>146</v>
      </c>
      <c r="B29" s="188"/>
    </row>
    <row r="30" spans="1:10">
      <c r="B30" s="188"/>
    </row>
  </sheetData>
  <conditionalFormatting sqref="B28:B30">
    <cfRule type="duplicateValues" dxfId="11" priority="1" stopIfTrue="1"/>
  </conditionalFormatting>
  <hyperlinks>
    <hyperlink ref="A29" r:id="rId1" location="intro"/>
    <hyperlink ref="D1" location="'ProLiant Smart Buy Servers'!A1" display="Summary"/>
  </hyperlinks>
  <pageMargins left="0.7" right="0.7" top="0.75" bottom="0.75" header="0.3" footer="0.3"/>
  <pageSetup scale="47" fitToHeight="4" orientation="portrait" r:id="rId2"/>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29"/>
  <sheetViews>
    <sheetView zoomScale="80" zoomScaleNormal="80" workbookViewId="0">
      <selection activeCell="A12" sqref="A12:B24"/>
    </sheetView>
  </sheetViews>
  <sheetFormatPr defaultColWidth="8.88671875" defaultRowHeight="14.25"/>
  <cols>
    <col min="1" max="1" width="18.109375" style="339" customWidth="1"/>
    <col min="2" max="2" width="61.5546875" style="339" customWidth="1"/>
    <col min="3" max="3" width="14.6640625" style="339" customWidth="1"/>
    <col min="4" max="4" width="22.77734375" style="339" customWidth="1"/>
    <col min="5" max="5" width="10.33203125" style="339" customWidth="1"/>
    <col min="6" max="16384" width="8.88671875" style="339"/>
  </cols>
  <sheetData>
    <row r="1" spans="1:10" ht="15">
      <c r="A1" s="346" t="s">
        <v>1606</v>
      </c>
      <c r="B1" s="141"/>
      <c r="C1" s="142"/>
      <c r="D1" s="311" t="s">
        <v>117</v>
      </c>
    </row>
    <row r="2" spans="1:10">
      <c r="A2" s="141"/>
      <c r="B2" s="141"/>
      <c r="C2" s="142"/>
      <c r="D2" s="343"/>
    </row>
    <row r="3" spans="1:10" ht="15">
      <c r="A3" s="143" t="s">
        <v>36</v>
      </c>
      <c r="B3" s="140" t="s">
        <v>1596</v>
      </c>
      <c r="C3" s="142"/>
      <c r="D3" s="343"/>
    </row>
    <row r="4" spans="1:10" ht="15">
      <c r="A4" s="144" t="s">
        <v>62</v>
      </c>
      <c r="B4" s="127">
        <f>VLOOKUP($B$3,'ProLiant Smart Buy Servers'!B:Q,10,FALSE)</f>
        <v>6529</v>
      </c>
      <c r="C4" s="142"/>
      <c r="D4" s="343"/>
    </row>
    <row r="5" spans="1:10" ht="21.75" customHeight="1">
      <c r="A5" s="145" t="s">
        <v>713</v>
      </c>
      <c r="B5" s="140">
        <f>VLOOKUP($B$3,'ProLiant Smart Buy Servers'!B:Q,13,FALSE)</f>
        <v>4448</v>
      </c>
      <c r="C5" s="142"/>
      <c r="D5" s="343"/>
    </row>
    <row r="6" spans="1:10" ht="15">
      <c r="A6" s="143"/>
      <c r="B6" s="503"/>
      <c r="C6" s="142"/>
      <c r="D6" s="343"/>
    </row>
    <row r="7" spans="1:10" ht="15">
      <c r="A7" s="143"/>
      <c r="B7" s="146"/>
      <c r="C7" s="142"/>
      <c r="D7" s="343"/>
    </row>
    <row r="8" spans="1:10" ht="15">
      <c r="A8" s="143" t="s">
        <v>39</v>
      </c>
      <c r="B8" s="194" t="s">
        <v>1607</v>
      </c>
      <c r="C8" s="142"/>
      <c r="D8" s="343"/>
    </row>
    <row r="9" spans="1:10" ht="15">
      <c r="A9" s="143" t="s">
        <v>40</v>
      </c>
      <c r="B9" s="340" t="s">
        <v>1606</v>
      </c>
      <c r="C9" s="142"/>
      <c r="D9" s="343"/>
    </row>
    <row r="10" spans="1:10" ht="4.5" customHeight="1">
      <c r="A10" s="147"/>
      <c r="B10" s="131"/>
      <c r="C10" s="148"/>
      <c r="D10" s="343"/>
    </row>
    <row r="11" spans="1:10" ht="15">
      <c r="A11" s="149" t="s">
        <v>41</v>
      </c>
      <c r="B11" s="122"/>
      <c r="C11" s="142"/>
      <c r="D11" s="149" t="s">
        <v>1230</v>
      </c>
    </row>
    <row r="12" spans="1:10" ht="15">
      <c r="A12" s="360" t="s">
        <v>42</v>
      </c>
      <c r="B12" s="361" t="s">
        <v>1342</v>
      </c>
      <c r="C12" s="142"/>
      <c r="D12" s="441" t="s">
        <v>1494</v>
      </c>
      <c r="E12" s="442"/>
    </row>
    <row r="13" spans="1:10" ht="15.75">
      <c r="A13" s="360" t="s">
        <v>59</v>
      </c>
      <c r="B13" s="361" t="s">
        <v>1608</v>
      </c>
      <c r="C13" s="142"/>
      <c r="D13" s="387" t="s">
        <v>1556</v>
      </c>
      <c r="E13" s="457"/>
      <c r="F13" s="457"/>
      <c r="G13" s="457"/>
      <c r="H13" s="457"/>
      <c r="I13" s="457"/>
      <c r="J13" s="105"/>
    </row>
    <row r="14" spans="1:10" ht="15.75">
      <c r="A14" s="360" t="s">
        <v>44</v>
      </c>
      <c r="B14" s="171" t="s">
        <v>1609</v>
      </c>
      <c r="C14" s="142"/>
      <c r="D14" s="386" t="s">
        <v>1231</v>
      </c>
      <c r="E14" s="457"/>
      <c r="F14" s="457"/>
      <c r="G14" s="457"/>
      <c r="H14" s="457"/>
      <c r="I14" s="457"/>
      <c r="J14" s="458"/>
    </row>
    <row r="15" spans="1:10" ht="15.75">
      <c r="A15" s="360" t="s">
        <v>45</v>
      </c>
      <c r="B15" s="361" t="s">
        <v>1610</v>
      </c>
      <c r="C15" s="142"/>
      <c r="D15" s="386" t="s">
        <v>1232</v>
      </c>
      <c r="E15" s="457"/>
      <c r="F15" s="457"/>
      <c r="G15" s="457"/>
      <c r="H15" s="457"/>
      <c r="I15" s="457"/>
      <c r="J15" s="458"/>
    </row>
    <row r="16" spans="1:10" ht="15.75">
      <c r="A16" s="360" t="s">
        <v>46</v>
      </c>
      <c r="B16" s="252" t="s">
        <v>1793</v>
      </c>
      <c r="C16" s="142"/>
      <c r="D16" s="386" t="s">
        <v>1233</v>
      </c>
      <c r="E16" s="457"/>
      <c r="F16" s="457"/>
      <c r="G16" s="457"/>
      <c r="H16" s="457"/>
      <c r="I16" s="457"/>
      <c r="J16" s="458"/>
    </row>
    <row r="17" spans="1:10" ht="15.75">
      <c r="A17" s="360" t="s">
        <v>11</v>
      </c>
      <c r="B17" s="361" t="s">
        <v>64</v>
      </c>
      <c r="C17" s="142"/>
      <c r="D17" s="386" t="s">
        <v>1234</v>
      </c>
      <c r="E17" s="457"/>
      <c r="F17" s="457"/>
      <c r="G17" s="457"/>
      <c r="H17" s="457"/>
      <c r="I17" s="457"/>
      <c r="J17" s="458"/>
    </row>
    <row r="18" spans="1:10" ht="15.75">
      <c r="A18" s="170" t="s">
        <v>1304</v>
      </c>
      <c r="B18" s="171" t="s">
        <v>1347</v>
      </c>
      <c r="C18" s="142"/>
      <c r="D18" s="623" t="s">
        <v>1569</v>
      </c>
      <c r="E18" s="457"/>
      <c r="F18" s="457"/>
      <c r="G18" s="457"/>
      <c r="H18" s="457"/>
      <c r="I18" s="457"/>
      <c r="J18" s="458"/>
    </row>
    <row r="19" spans="1:10" ht="15">
      <c r="A19" s="360" t="s">
        <v>10</v>
      </c>
      <c r="B19" s="171" t="s">
        <v>1532</v>
      </c>
      <c r="C19" s="142"/>
      <c r="D19" s="623" t="s">
        <v>1570</v>
      </c>
      <c r="E19" s="455"/>
      <c r="F19" s="455"/>
      <c r="G19" s="455"/>
      <c r="H19" s="455"/>
      <c r="I19" s="105"/>
      <c r="J19" s="458"/>
    </row>
    <row r="20" spans="1:10" ht="15">
      <c r="A20" s="360" t="s">
        <v>12</v>
      </c>
      <c r="B20" s="171" t="s">
        <v>1311</v>
      </c>
      <c r="C20" s="142"/>
      <c r="D20" s="623" t="s">
        <v>1568</v>
      </c>
      <c r="E20" s="455"/>
      <c r="F20" s="455"/>
      <c r="G20" s="455"/>
      <c r="H20" s="455"/>
      <c r="I20" s="455"/>
      <c r="J20" s="458"/>
    </row>
    <row r="21" spans="1:10" ht="15">
      <c r="A21" s="360" t="s">
        <v>56</v>
      </c>
      <c r="B21" s="361" t="s">
        <v>188</v>
      </c>
      <c r="C21" s="142"/>
      <c r="D21" s="459"/>
      <c r="E21" s="455"/>
      <c r="F21" s="455"/>
      <c r="G21" s="455"/>
      <c r="H21" s="455"/>
      <c r="I21" s="455"/>
      <c r="J21" s="458"/>
    </row>
    <row r="22" spans="1:10" ht="15.75">
      <c r="A22" s="360" t="s">
        <v>47</v>
      </c>
      <c r="B22" s="171" t="s">
        <v>1611</v>
      </c>
      <c r="C22" s="142"/>
      <c r="D22" s="457"/>
      <c r="E22" s="457"/>
      <c r="F22" s="457"/>
      <c r="G22" s="457"/>
      <c r="H22" s="457"/>
      <c r="I22" s="457"/>
      <c r="J22" s="457"/>
    </row>
    <row r="23" spans="1:10" ht="15">
      <c r="A23" s="360" t="s">
        <v>58</v>
      </c>
      <c r="B23" s="361" t="s">
        <v>85</v>
      </c>
      <c r="C23" s="142"/>
      <c r="D23" s="343"/>
    </row>
    <row r="24" spans="1:10" ht="15">
      <c r="A24" s="360" t="s">
        <v>13</v>
      </c>
      <c r="B24" s="361" t="s">
        <v>1173</v>
      </c>
      <c r="C24" s="142"/>
      <c r="D24" s="343"/>
    </row>
    <row r="25" spans="1:10" ht="15">
      <c r="A25" s="360" t="s">
        <v>57</v>
      </c>
      <c r="B25" s="361" t="s">
        <v>60</v>
      </c>
      <c r="C25" s="142"/>
      <c r="D25" s="343"/>
    </row>
    <row r="26" spans="1:10" ht="15">
      <c r="A26" s="360" t="s">
        <v>15</v>
      </c>
      <c r="B26" s="361"/>
      <c r="C26" s="142"/>
      <c r="D26" s="343"/>
    </row>
    <row r="27" spans="1:10" ht="6" customHeight="1">
      <c r="A27" s="155"/>
      <c r="B27" s="156"/>
      <c r="C27" s="148"/>
      <c r="D27" s="343"/>
    </row>
    <row r="28" spans="1:10">
      <c r="A28" s="343" t="s">
        <v>145</v>
      </c>
    </row>
    <row r="29" spans="1:10">
      <c r="A29" s="103" t="s">
        <v>146</v>
      </c>
    </row>
  </sheetData>
  <hyperlinks>
    <hyperlink ref="A29" r:id="rId1" location="intro"/>
    <hyperlink ref="D1" location="'ProLiant Smart Buy Servers'!A1" display="Summary"/>
  </hyperlinks>
  <pageMargins left="0.7" right="0.7" top="0.75" bottom="0.75" header="0.3" footer="0.3"/>
  <pageSetup scale="48" fitToHeight="4" orientation="portrait" r:id="rId2"/>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28"/>
  <sheetViews>
    <sheetView zoomScale="80" zoomScaleNormal="80" workbookViewId="0">
      <selection activeCell="A12" sqref="A12:B23"/>
    </sheetView>
  </sheetViews>
  <sheetFormatPr defaultColWidth="8.88671875" defaultRowHeight="14.25"/>
  <cols>
    <col min="1" max="1" width="18.109375" style="339" customWidth="1"/>
    <col min="2" max="2" width="61.5546875" style="339" customWidth="1"/>
    <col min="3" max="3" width="14.6640625" style="339" customWidth="1"/>
    <col min="4" max="4" width="22.77734375" style="339" customWidth="1"/>
    <col min="5" max="5" width="10.33203125" style="339" customWidth="1"/>
    <col min="6" max="16384" width="8.88671875" style="339"/>
  </cols>
  <sheetData>
    <row r="1" spans="1:10" ht="15">
      <c r="A1" s="346" t="s">
        <v>1624</v>
      </c>
      <c r="B1" s="141"/>
      <c r="C1" s="142"/>
      <c r="D1" s="311" t="s">
        <v>117</v>
      </c>
    </row>
    <row r="2" spans="1:10">
      <c r="A2" s="141"/>
      <c r="B2" s="141"/>
      <c r="C2" s="142"/>
      <c r="D2" s="343"/>
    </row>
    <row r="3" spans="1:10" ht="15">
      <c r="A3" s="143" t="s">
        <v>36</v>
      </c>
      <c r="B3" s="140" t="s">
        <v>1583</v>
      </c>
      <c r="C3" s="142"/>
      <c r="D3" s="343"/>
    </row>
    <row r="4" spans="1:10" ht="15">
      <c r="A4" s="144" t="s">
        <v>62</v>
      </c>
      <c r="B4" s="127">
        <f>VLOOKUP($B$3,'ProLiant Smart Buy Servers'!B:Q,10,FALSE)</f>
        <v>4399</v>
      </c>
      <c r="C4" s="142"/>
      <c r="D4" s="343"/>
    </row>
    <row r="5" spans="1:10" ht="21.75" customHeight="1">
      <c r="A5" s="145" t="s">
        <v>713</v>
      </c>
      <c r="B5" s="140">
        <f>VLOOKUP($B$3,'ProLiant Smart Buy Servers'!B:Q,13,FALSE)</f>
        <v>2492</v>
      </c>
      <c r="C5" s="142"/>
      <c r="D5" s="343"/>
    </row>
    <row r="6" spans="1:10" ht="15">
      <c r="A6" s="143"/>
      <c r="B6" s="146"/>
      <c r="C6" s="142"/>
      <c r="D6" s="343"/>
    </row>
    <row r="7" spans="1:10" ht="15">
      <c r="A7" s="143"/>
      <c r="B7" s="146"/>
      <c r="C7" s="142"/>
      <c r="D7" s="343"/>
    </row>
    <row r="8" spans="1:10" ht="15">
      <c r="A8" s="143" t="s">
        <v>39</v>
      </c>
      <c r="B8" s="194" t="s">
        <v>1623</v>
      </c>
      <c r="C8" s="142"/>
      <c r="D8" s="343"/>
    </row>
    <row r="9" spans="1:10" ht="15">
      <c r="A9" s="143" t="s">
        <v>40</v>
      </c>
      <c r="B9" s="340" t="s">
        <v>1624</v>
      </c>
      <c r="C9" s="142"/>
      <c r="D9" s="343"/>
    </row>
    <row r="10" spans="1:10" ht="4.5" customHeight="1">
      <c r="A10" s="147"/>
      <c r="B10" s="131"/>
      <c r="C10" s="148"/>
      <c r="D10" s="343"/>
    </row>
    <row r="11" spans="1:10" ht="15">
      <c r="A11" s="149" t="s">
        <v>41</v>
      </c>
      <c r="B11" s="122"/>
      <c r="C11" s="142"/>
      <c r="D11" s="149" t="s">
        <v>1230</v>
      </c>
    </row>
    <row r="12" spans="1:10" ht="15">
      <c r="A12" s="360" t="s">
        <v>42</v>
      </c>
      <c r="B12" s="361" t="s">
        <v>1342</v>
      </c>
      <c r="C12" s="142"/>
      <c r="D12" s="441" t="s">
        <v>1494</v>
      </c>
      <c r="E12" s="442"/>
    </row>
    <row r="13" spans="1:10" ht="15.75">
      <c r="A13" s="360" t="s">
        <v>59</v>
      </c>
      <c r="B13" s="361" t="s">
        <v>1630</v>
      </c>
      <c r="C13" s="142"/>
      <c r="D13" s="387" t="s">
        <v>1556</v>
      </c>
      <c r="E13" s="457"/>
      <c r="F13" s="457"/>
      <c r="G13" s="457"/>
      <c r="H13" s="457"/>
      <c r="I13" s="457"/>
      <c r="J13" s="105"/>
    </row>
    <row r="14" spans="1:10" ht="15.75">
      <c r="A14" s="360" t="s">
        <v>44</v>
      </c>
      <c r="B14" s="171" t="s">
        <v>1315</v>
      </c>
      <c r="C14" s="142"/>
      <c r="D14" s="386" t="s">
        <v>1231</v>
      </c>
      <c r="E14" s="457"/>
      <c r="F14" s="457"/>
      <c r="G14" s="457"/>
      <c r="H14" s="457"/>
      <c r="I14" s="457"/>
      <c r="J14" s="458"/>
    </row>
    <row r="15" spans="1:10" ht="15.75">
      <c r="A15" s="360" t="s">
        <v>46</v>
      </c>
      <c r="B15" s="252" t="s">
        <v>1515</v>
      </c>
      <c r="C15" s="142"/>
      <c r="D15" s="386" t="s">
        <v>1232</v>
      </c>
      <c r="E15" s="457"/>
      <c r="F15" s="457"/>
      <c r="G15" s="457"/>
      <c r="H15" s="457"/>
      <c r="I15" s="457"/>
      <c r="J15" s="458"/>
    </row>
    <row r="16" spans="1:10" ht="15.75">
      <c r="A16" s="360" t="s">
        <v>11</v>
      </c>
      <c r="B16" s="361" t="s">
        <v>64</v>
      </c>
      <c r="C16" s="142"/>
      <c r="D16" s="386" t="s">
        <v>1233</v>
      </c>
      <c r="E16" s="457"/>
      <c r="F16" s="457"/>
      <c r="G16" s="457"/>
      <c r="H16" s="457"/>
      <c r="I16" s="457"/>
      <c r="J16" s="458"/>
    </row>
    <row r="17" spans="1:10" ht="15.75">
      <c r="A17" s="170" t="s">
        <v>1304</v>
      </c>
      <c r="B17" s="171" t="s">
        <v>1347</v>
      </c>
      <c r="C17" s="142"/>
      <c r="D17" s="386" t="s">
        <v>1234</v>
      </c>
      <c r="E17" s="457"/>
      <c r="F17" s="457"/>
      <c r="G17" s="457"/>
      <c r="H17" s="457"/>
      <c r="I17" s="457"/>
      <c r="J17" s="458"/>
    </row>
    <row r="18" spans="1:10" ht="15">
      <c r="A18" s="360" t="s">
        <v>10</v>
      </c>
      <c r="B18" s="171" t="s">
        <v>1532</v>
      </c>
      <c r="C18" s="142"/>
      <c r="D18" s="459" t="s">
        <v>1569</v>
      </c>
      <c r="E18" s="455"/>
      <c r="F18" s="455"/>
      <c r="G18" s="455"/>
      <c r="H18" s="455"/>
      <c r="I18" s="105"/>
      <c r="J18" s="458"/>
    </row>
    <row r="19" spans="1:10" ht="15">
      <c r="A19" s="360" t="s">
        <v>12</v>
      </c>
      <c r="B19" s="171" t="s">
        <v>1299</v>
      </c>
      <c r="C19" s="142"/>
      <c r="D19" s="459" t="s">
        <v>1570</v>
      </c>
      <c r="E19" s="455"/>
      <c r="F19" s="455"/>
      <c r="G19" s="455"/>
      <c r="H19" s="455"/>
      <c r="I19" s="455"/>
      <c r="J19" s="458"/>
    </row>
    <row r="20" spans="1:10" ht="15">
      <c r="A20" s="360" t="s">
        <v>56</v>
      </c>
      <c r="B20" s="171" t="s">
        <v>1345</v>
      </c>
      <c r="C20" s="142"/>
      <c r="D20" s="459" t="s">
        <v>1568</v>
      </c>
      <c r="E20" s="455"/>
      <c r="F20" s="455"/>
      <c r="G20" s="455"/>
      <c r="H20" s="455"/>
      <c r="I20" s="455"/>
      <c r="J20" s="458"/>
    </row>
    <row r="21" spans="1:10" ht="15.75">
      <c r="A21" s="360" t="s">
        <v>47</v>
      </c>
      <c r="B21" s="171" t="s">
        <v>172</v>
      </c>
      <c r="C21" s="142"/>
      <c r="D21" s="457"/>
      <c r="E21" s="457"/>
      <c r="F21" s="457"/>
      <c r="G21" s="457"/>
      <c r="H21" s="457"/>
      <c r="I21" s="457"/>
      <c r="J21" s="457"/>
    </row>
    <row r="22" spans="1:10" ht="15">
      <c r="A22" s="360" t="s">
        <v>58</v>
      </c>
      <c r="B22" s="361" t="s">
        <v>85</v>
      </c>
      <c r="C22" s="142"/>
      <c r="D22" s="343"/>
    </row>
    <row r="23" spans="1:10" ht="15">
      <c r="A23" s="360" t="s">
        <v>13</v>
      </c>
      <c r="B23" s="361" t="s">
        <v>1173</v>
      </c>
      <c r="C23" s="142"/>
      <c r="D23" s="343"/>
    </row>
    <row r="24" spans="1:10" ht="15">
      <c r="A24" s="360" t="s">
        <v>57</v>
      </c>
      <c r="B24" s="361" t="s">
        <v>60</v>
      </c>
      <c r="C24" s="142"/>
      <c r="D24" s="343"/>
    </row>
    <row r="25" spans="1:10" ht="15">
      <c r="A25" s="360" t="s">
        <v>15</v>
      </c>
      <c r="B25" s="361"/>
      <c r="C25" s="142"/>
      <c r="D25" s="343"/>
    </row>
    <row r="26" spans="1:10" ht="6" customHeight="1">
      <c r="A26" s="155"/>
      <c r="B26" s="156"/>
      <c r="C26" s="148"/>
      <c r="D26" s="343"/>
    </row>
    <row r="27" spans="1:10">
      <c r="A27" s="343" t="s">
        <v>145</v>
      </c>
    </row>
    <row r="28" spans="1:10">
      <c r="A28" s="103" t="s">
        <v>146</v>
      </c>
    </row>
  </sheetData>
  <hyperlinks>
    <hyperlink ref="A28" r:id="rId1" location="intro"/>
    <hyperlink ref="D1" location="'ProLiant Smart Buy Servers'!A1" display="Summary"/>
  </hyperlinks>
  <pageMargins left="0.7" right="0.7" top="0.75" bottom="0.75" header="0.3" footer="0.3"/>
  <pageSetup scale="48" fitToHeight="4" orientation="portrait" r:id="rId2"/>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zoomScale="80" zoomScaleNormal="80" workbookViewId="0">
      <selection activeCell="A12" sqref="A12:B25"/>
    </sheetView>
  </sheetViews>
  <sheetFormatPr defaultColWidth="8.88671875" defaultRowHeight="14.25"/>
  <cols>
    <col min="1" max="1" width="18.109375" style="105" customWidth="1"/>
    <col min="2" max="2" width="72.6640625" style="105" bestFit="1" customWidth="1"/>
    <col min="3" max="3" width="14.6640625" style="105" customWidth="1"/>
    <col min="4" max="16384" width="8.88671875" style="105"/>
  </cols>
  <sheetData>
    <row r="1" spans="1:10" ht="15">
      <c r="A1" s="186" t="s">
        <v>1366</v>
      </c>
      <c r="B1" s="141"/>
      <c r="C1" s="138"/>
      <c r="D1" s="311" t="s">
        <v>117</v>
      </c>
    </row>
    <row r="2" spans="1:10">
      <c r="A2" s="141"/>
      <c r="B2" s="141"/>
      <c r="C2" s="142"/>
    </row>
    <row r="3" spans="1:10" ht="15">
      <c r="A3" s="143" t="s">
        <v>36</v>
      </c>
      <c r="B3" s="252" t="s">
        <v>1365</v>
      </c>
      <c r="C3" s="142"/>
    </row>
    <row r="4" spans="1:10" ht="15">
      <c r="A4" s="144" t="s">
        <v>62</v>
      </c>
      <c r="B4" s="127">
        <f>VLOOKUP($B$3,'ProLiant Smart Buy Servers'!B:Q,10,FALSE)</f>
        <v>6699</v>
      </c>
      <c r="C4" s="142"/>
    </row>
    <row r="5" spans="1:10" ht="21.75" customHeight="1">
      <c r="A5" s="145" t="s">
        <v>713</v>
      </c>
      <c r="B5" s="140">
        <f>VLOOKUP($B$3,'ProLiant Smart Buy Servers'!B:Q,13,FALSE)</f>
        <v>3796</v>
      </c>
      <c r="C5" s="142"/>
    </row>
    <row r="6" spans="1:10" ht="15">
      <c r="A6" s="143"/>
      <c r="B6" s="146"/>
      <c r="C6" s="142"/>
    </row>
    <row r="7" spans="1:10" ht="15">
      <c r="A7" s="143"/>
      <c r="B7" s="146"/>
      <c r="C7" s="142"/>
    </row>
    <row r="8" spans="1:10" ht="15">
      <c r="A8" s="143" t="s">
        <v>39</v>
      </c>
      <c r="B8" s="171" t="s">
        <v>1367</v>
      </c>
      <c r="C8" s="142"/>
    </row>
    <row r="9" spans="1:10" ht="15">
      <c r="A9" s="143" t="s">
        <v>40</v>
      </c>
      <c r="B9" s="252" t="s">
        <v>1366</v>
      </c>
      <c r="C9" s="142"/>
    </row>
    <row r="10" spans="1:10" ht="15">
      <c r="A10" s="147"/>
      <c r="B10" s="131"/>
      <c r="C10" s="148"/>
    </row>
    <row r="11" spans="1:10" ht="15.75">
      <c r="A11" s="149" t="s">
        <v>41</v>
      </c>
      <c r="B11" s="122"/>
      <c r="C11" s="142"/>
      <c r="D11" s="149" t="s">
        <v>1230</v>
      </c>
      <c r="E11" s="356"/>
      <c r="F11" s="356"/>
      <c r="G11" s="356"/>
      <c r="H11" s="356"/>
      <c r="I11" s="356"/>
    </row>
    <row r="12" spans="1:10" ht="15.75">
      <c r="A12" s="170" t="s">
        <v>42</v>
      </c>
      <c r="B12" s="171" t="s">
        <v>1342</v>
      </c>
      <c r="C12" s="142"/>
      <c r="D12" s="441" t="s">
        <v>1494</v>
      </c>
      <c r="E12" s="440">
        <v>1184</v>
      </c>
      <c r="F12" s="356"/>
      <c r="G12" s="356"/>
      <c r="H12" s="356"/>
      <c r="I12" s="356"/>
    </row>
    <row r="13" spans="1:10" ht="15.75">
      <c r="A13" s="170" t="s">
        <v>59</v>
      </c>
      <c r="B13" s="104" t="s">
        <v>1318</v>
      </c>
      <c r="C13" s="142"/>
      <c r="D13" s="387" t="s">
        <v>1556</v>
      </c>
      <c r="E13" s="356"/>
      <c r="F13" s="356"/>
      <c r="G13" s="356"/>
      <c r="H13" s="356"/>
      <c r="I13" s="356"/>
    </row>
    <row r="14" spans="1:10" ht="15.75">
      <c r="A14" s="170" t="s">
        <v>44</v>
      </c>
      <c r="B14" s="171" t="s">
        <v>1319</v>
      </c>
      <c r="C14" s="142"/>
      <c r="D14" s="386" t="s">
        <v>1231</v>
      </c>
      <c r="E14" s="356"/>
      <c r="F14" s="356"/>
      <c r="G14" s="356"/>
      <c r="H14" s="356"/>
      <c r="I14" s="356"/>
      <c r="J14" s="189"/>
    </row>
    <row r="15" spans="1:10" ht="15.75">
      <c r="A15" s="170" t="s">
        <v>45</v>
      </c>
      <c r="B15" s="171" t="s">
        <v>81</v>
      </c>
      <c r="C15" s="142"/>
      <c r="D15" s="386" t="s">
        <v>1232</v>
      </c>
      <c r="E15" s="356"/>
      <c r="F15" s="356"/>
      <c r="G15" s="356"/>
      <c r="H15" s="356"/>
      <c r="I15" s="356"/>
      <c r="J15" s="189"/>
    </row>
    <row r="16" spans="1:10" ht="15.75">
      <c r="A16" s="170" t="s">
        <v>46</v>
      </c>
      <c r="B16" s="252" t="s">
        <v>1515</v>
      </c>
      <c r="C16" s="142"/>
      <c r="D16" s="386" t="s">
        <v>1233</v>
      </c>
      <c r="E16" s="356"/>
      <c r="F16" s="356"/>
      <c r="G16" s="356"/>
      <c r="H16" s="356"/>
      <c r="I16" s="356"/>
      <c r="J16" s="189"/>
    </row>
    <row r="17" spans="1:10" ht="15.75">
      <c r="A17" s="170" t="s">
        <v>11</v>
      </c>
      <c r="B17" s="171" t="s">
        <v>1511</v>
      </c>
      <c r="C17" s="142"/>
      <c r="D17" s="386" t="s">
        <v>1234</v>
      </c>
      <c r="E17" s="356"/>
      <c r="F17" s="356"/>
      <c r="G17" s="356"/>
      <c r="H17" s="356"/>
      <c r="I17" s="356"/>
      <c r="J17" s="189"/>
    </row>
    <row r="18" spans="1:10" ht="15">
      <c r="A18" s="170" t="s">
        <v>1304</v>
      </c>
      <c r="B18" s="171" t="s">
        <v>1357</v>
      </c>
      <c r="C18" s="142"/>
      <c r="D18" s="445" t="s">
        <v>1569</v>
      </c>
      <c r="E18" s="446"/>
      <c r="F18" s="446"/>
      <c r="G18" s="446"/>
      <c r="H18" s="446"/>
      <c r="J18" s="189"/>
    </row>
    <row r="19" spans="1:10" ht="15">
      <c r="A19" s="170" t="s">
        <v>10</v>
      </c>
      <c r="B19" s="171" t="s">
        <v>1545</v>
      </c>
      <c r="C19" s="142"/>
      <c r="D19" s="445" t="s">
        <v>1570</v>
      </c>
      <c r="E19" s="446"/>
      <c r="F19" s="446"/>
      <c r="G19" s="446"/>
      <c r="H19" s="446"/>
      <c r="I19" s="446"/>
      <c r="J19" s="189"/>
    </row>
    <row r="20" spans="1:10" ht="15">
      <c r="A20" s="170" t="s">
        <v>12</v>
      </c>
      <c r="B20" s="171" t="s">
        <v>1311</v>
      </c>
      <c r="C20" s="142"/>
      <c r="D20" s="445" t="s">
        <v>1568</v>
      </c>
      <c r="E20" s="446"/>
      <c r="F20" s="446"/>
      <c r="G20" s="446"/>
      <c r="H20" s="446"/>
      <c r="I20" s="446"/>
      <c r="J20" s="189"/>
    </row>
    <row r="21" spans="1:10" ht="15.75">
      <c r="A21" s="170" t="s">
        <v>56</v>
      </c>
      <c r="B21" s="171" t="s">
        <v>1358</v>
      </c>
      <c r="C21" s="142"/>
      <c r="D21" s="244"/>
      <c r="E21" s="244"/>
      <c r="F21" s="244"/>
      <c r="G21" s="244"/>
      <c r="H21" s="244"/>
      <c r="I21" s="244"/>
      <c r="J21" s="244"/>
    </row>
    <row r="22" spans="1:10" ht="15">
      <c r="A22" s="170" t="s">
        <v>47</v>
      </c>
      <c r="B22" s="171" t="s">
        <v>1551</v>
      </c>
      <c r="C22" s="142"/>
    </row>
    <row r="23" spans="1:10" ht="15">
      <c r="A23" s="170" t="s">
        <v>58</v>
      </c>
      <c r="B23" s="171" t="s">
        <v>64</v>
      </c>
      <c r="C23" s="142"/>
    </row>
    <row r="24" spans="1:10" ht="15">
      <c r="A24" s="170" t="s">
        <v>1368</v>
      </c>
      <c r="B24" s="171" t="s">
        <v>1369</v>
      </c>
      <c r="C24" s="142"/>
    </row>
    <row r="25" spans="1:10" ht="15">
      <c r="A25" s="170" t="s">
        <v>13</v>
      </c>
      <c r="B25" s="171" t="s">
        <v>1346</v>
      </c>
      <c r="C25" s="142"/>
    </row>
    <row r="26" spans="1:10" ht="15">
      <c r="A26" s="170" t="s">
        <v>57</v>
      </c>
      <c r="B26" s="171" t="s">
        <v>63</v>
      </c>
      <c r="C26" s="142"/>
    </row>
    <row r="27" spans="1:10" ht="15">
      <c r="A27" s="170" t="s">
        <v>15</v>
      </c>
      <c r="B27" s="171"/>
      <c r="C27" s="142"/>
    </row>
    <row r="28" spans="1:10">
      <c r="A28" s="155"/>
      <c r="B28" s="156"/>
      <c r="C28" s="148"/>
    </row>
    <row r="29" spans="1:10">
      <c r="A29" s="104" t="s">
        <v>145</v>
      </c>
      <c r="B29" s="188"/>
    </row>
    <row r="30" spans="1:10">
      <c r="A30" s="103" t="s">
        <v>146</v>
      </c>
      <c r="B30" s="188"/>
    </row>
    <row r="31" spans="1:10">
      <c r="B31" s="188"/>
    </row>
  </sheetData>
  <conditionalFormatting sqref="B29:B31">
    <cfRule type="duplicateValues" dxfId="10" priority="1" stopIfTrue="1"/>
  </conditionalFormatting>
  <hyperlinks>
    <hyperlink ref="A30" r:id="rId1" location="intro"/>
    <hyperlink ref="D1" location="'ProLiant Smart Buy Servers'!A1" display="Summary"/>
  </hyperlinks>
  <pageMargins left="0.7" right="0.7" top="0.75" bottom="0.75" header="0.3" footer="0.3"/>
  <pageSetup scale="44" fitToHeight="4" orientation="portrait" r:id="rId2"/>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30"/>
  <sheetViews>
    <sheetView zoomScale="80" zoomScaleNormal="80" workbookViewId="0">
      <selection activeCell="A12" sqref="A12:B24"/>
    </sheetView>
  </sheetViews>
  <sheetFormatPr defaultColWidth="8.88671875" defaultRowHeight="14.25"/>
  <cols>
    <col min="1" max="1" width="18.109375" style="105" customWidth="1"/>
    <col min="2" max="2" width="61.5546875" style="105" customWidth="1"/>
    <col min="3" max="3" width="14.6640625" style="105" customWidth="1"/>
    <col min="4" max="16384" width="8.88671875" style="105"/>
  </cols>
  <sheetData>
    <row r="1" spans="1:10" ht="15">
      <c r="A1" s="186" t="s">
        <v>1625</v>
      </c>
      <c r="B1" s="141"/>
      <c r="C1" s="138"/>
      <c r="D1" s="311" t="s">
        <v>117</v>
      </c>
    </row>
    <row r="2" spans="1:10">
      <c r="A2" s="141"/>
      <c r="B2" s="141"/>
      <c r="C2" s="142"/>
    </row>
    <row r="3" spans="1:10" ht="15">
      <c r="A3" s="143" t="s">
        <v>36</v>
      </c>
      <c r="B3" s="252" t="s">
        <v>1585</v>
      </c>
      <c r="C3" s="142"/>
    </row>
    <row r="4" spans="1:10" ht="15">
      <c r="A4" s="144" t="s">
        <v>62</v>
      </c>
      <c r="B4" s="127">
        <f>VLOOKUP($B$3,'ProLiant Smart Buy Servers'!B:Q,10,FALSE)</f>
        <v>7299</v>
      </c>
      <c r="C4" s="142"/>
    </row>
    <row r="5" spans="1:10" ht="21.75" customHeight="1">
      <c r="A5" s="145" t="s">
        <v>713</v>
      </c>
      <c r="B5" s="140">
        <f>VLOOKUP($B$3,'ProLiant Smart Buy Servers'!B:Q,13,FALSE)</f>
        <v>3459</v>
      </c>
      <c r="C5" s="142"/>
    </row>
    <row r="6" spans="1:10" ht="15">
      <c r="A6" s="143"/>
      <c r="B6" s="146"/>
      <c r="C6" s="142"/>
    </row>
    <row r="7" spans="1:10" ht="15">
      <c r="A7" s="143"/>
      <c r="B7" s="146"/>
      <c r="C7" s="142"/>
    </row>
    <row r="8" spans="1:10" ht="15">
      <c r="A8" s="143" t="s">
        <v>39</v>
      </c>
      <c r="B8" s="171" t="s">
        <v>1587</v>
      </c>
      <c r="C8" s="142"/>
    </row>
    <row r="9" spans="1:10" ht="15">
      <c r="A9" s="143" t="s">
        <v>40</v>
      </c>
      <c r="B9" s="252" t="s">
        <v>1625</v>
      </c>
      <c r="C9" s="142"/>
    </row>
    <row r="10" spans="1:10" ht="15">
      <c r="A10" s="147"/>
      <c r="B10" s="131"/>
      <c r="C10" s="148"/>
    </row>
    <row r="11" spans="1:10" ht="15.75">
      <c r="A11" s="149" t="s">
        <v>41</v>
      </c>
      <c r="B11" s="122"/>
      <c r="C11" s="142"/>
      <c r="D11" s="149" t="s">
        <v>1230</v>
      </c>
      <c r="E11" s="356"/>
      <c r="F11" s="356"/>
      <c r="G11" s="356"/>
      <c r="H11" s="356"/>
      <c r="I11" s="356"/>
    </row>
    <row r="12" spans="1:10" ht="15.75">
      <c r="A12" s="170" t="s">
        <v>42</v>
      </c>
      <c r="B12" s="171" t="s">
        <v>1342</v>
      </c>
      <c r="C12" s="142"/>
      <c r="D12" s="441" t="s">
        <v>1494</v>
      </c>
      <c r="E12" s="440">
        <v>1184</v>
      </c>
      <c r="F12" s="356"/>
      <c r="G12" s="356"/>
      <c r="H12" s="356"/>
      <c r="I12" s="356"/>
    </row>
    <row r="13" spans="1:10" ht="15.75">
      <c r="A13" s="170" t="s">
        <v>59</v>
      </c>
      <c r="B13" s="104" t="s">
        <v>1631</v>
      </c>
      <c r="C13" s="142"/>
      <c r="D13" s="387" t="s">
        <v>1556</v>
      </c>
      <c r="E13" s="356"/>
      <c r="F13" s="356"/>
      <c r="G13" s="356"/>
      <c r="H13" s="356"/>
      <c r="I13" s="356"/>
    </row>
    <row r="14" spans="1:10" ht="15.75">
      <c r="A14" s="170" t="s">
        <v>44</v>
      </c>
      <c r="B14" s="171" t="s">
        <v>1319</v>
      </c>
      <c r="C14" s="142"/>
      <c r="D14" s="386" t="s">
        <v>1231</v>
      </c>
      <c r="E14" s="356"/>
      <c r="F14" s="356"/>
      <c r="G14" s="356"/>
      <c r="H14" s="356"/>
      <c r="I14" s="356"/>
      <c r="J14" s="189"/>
    </row>
    <row r="15" spans="1:10" ht="15.75">
      <c r="A15" s="170" t="s">
        <v>45</v>
      </c>
      <c r="B15" s="171" t="s">
        <v>81</v>
      </c>
      <c r="C15" s="142"/>
      <c r="D15" s="386" t="s">
        <v>1232</v>
      </c>
      <c r="E15" s="356"/>
      <c r="F15" s="356"/>
      <c r="G15" s="356"/>
      <c r="H15" s="356"/>
      <c r="I15" s="356"/>
      <c r="J15" s="189"/>
    </row>
    <row r="16" spans="1:10" ht="15.75">
      <c r="A16" s="170" t="s">
        <v>46</v>
      </c>
      <c r="B16" s="252" t="s">
        <v>1515</v>
      </c>
      <c r="C16" s="142"/>
      <c r="D16" s="386" t="s">
        <v>1233</v>
      </c>
      <c r="E16" s="356"/>
      <c r="F16" s="356"/>
      <c r="G16" s="356"/>
      <c r="H16" s="356"/>
      <c r="I16" s="356"/>
      <c r="J16" s="189"/>
    </row>
    <row r="17" spans="1:10" ht="15.75">
      <c r="A17" s="170" t="s">
        <v>11</v>
      </c>
      <c r="B17" s="171" t="s">
        <v>1511</v>
      </c>
      <c r="C17" s="142"/>
      <c r="D17" s="386" t="s">
        <v>1234</v>
      </c>
      <c r="E17" s="356"/>
      <c r="F17" s="356"/>
      <c r="G17" s="356"/>
      <c r="H17" s="356"/>
      <c r="I17" s="356"/>
      <c r="J17" s="189"/>
    </row>
    <row r="18" spans="1:10" ht="15">
      <c r="A18" s="170" t="s">
        <v>1304</v>
      </c>
      <c r="B18" s="171" t="s">
        <v>1347</v>
      </c>
      <c r="C18" s="142"/>
      <c r="D18" s="456" t="s">
        <v>1569</v>
      </c>
      <c r="E18" s="455"/>
      <c r="F18" s="455"/>
      <c r="G18" s="455"/>
      <c r="H18" s="455"/>
      <c r="J18" s="189"/>
    </row>
    <row r="19" spans="1:10" ht="15">
      <c r="A19" s="170" t="s">
        <v>10</v>
      </c>
      <c r="B19" s="171" t="s">
        <v>1532</v>
      </c>
      <c r="C19" s="142"/>
      <c r="D19" s="456" t="s">
        <v>1570</v>
      </c>
      <c r="E19" s="455"/>
      <c r="F19" s="455"/>
      <c r="G19" s="455"/>
      <c r="H19" s="455"/>
      <c r="I19" s="455"/>
      <c r="J19" s="189"/>
    </row>
    <row r="20" spans="1:10" ht="15">
      <c r="A20" s="170" t="s">
        <v>12</v>
      </c>
      <c r="B20" s="171" t="s">
        <v>1311</v>
      </c>
      <c r="C20" s="142"/>
      <c r="D20" s="456" t="s">
        <v>1568</v>
      </c>
      <c r="E20" s="455"/>
      <c r="F20" s="455"/>
      <c r="G20" s="455"/>
      <c r="H20" s="455"/>
      <c r="I20" s="455"/>
      <c r="J20" s="189"/>
    </row>
    <row r="21" spans="1:10" ht="15.75">
      <c r="A21" s="170" t="s">
        <v>56</v>
      </c>
      <c r="B21" s="171" t="s">
        <v>1358</v>
      </c>
      <c r="C21" s="142"/>
      <c r="D21" s="244"/>
      <c r="E21" s="244"/>
      <c r="F21" s="244"/>
      <c r="G21" s="244"/>
      <c r="H21" s="244"/>
      <c r="I21" s="244"/>
      <c r="J21" s="244"/>
    </row>
    <row r="22" spans="1:10" ht="15">
      <c r="A22" s="170" t="s">
        <v>47</v>
      </c>
      <c r="B22" s="171" t="s">
        <v>172</v>
      </c>
      <c r="C22" s="142"/>
    </row>
    <row r="23" spans="1:10" ht="15">
      <c r="A23" s="170" t="s">
        <v>58</v>
      </c>
      <c r="B23" s="171" t="s">
        <v>64</v>
      </c>
      <c r="C23" s="142"/>
    </row>
    <row r="24" spans="1:10" ht="15">
      <c r="A24" s="170" t="s">
        <v>13</v>
      </c>
      <c r="B24" s="171" t="s">
        <v>1346</v>
      </c>
      <c r="C24" s="142"/>
    </row>
    <row r="25" spans="1:10" ht="15">
      <c r="A25" s="170" t="s">
        <v>57</v>
      </c>
      <c r="B25" s="171" t="s">
        <v>63</v>
      </c>
      <c r="C25" s="142"/>
    </row>
    <row r="26" spans="1:10" ht="15">
      <c r="A26" s="170" t="s">
        <v>15</v>
      </c>
      <c r="B26" s="171"/>
      <c r="C26" s="142"/>
    </row>
    <row r="27" spans="1:10">
      <c r="A27" s="155"/>
      <c r="B27" s="156"/>
      <c r="C27" s="148"/>
    </row>
    <row r="28" spans="1:10">
      <c r="A28" s="104" t="s">
        <v>145</v>
      </c>
      <c r="B28" s="188"/>
    </row>
    <row r="29" spans="1:10">
      <c r="A29" s="103" t="s">
        <v>146</v>
      </c>
      <c r="B29" s="188"/>
    </row>
    <row r="30" spans="1:10">
      <c r="B30" s="188"/>
    </row>
  </sheetData>
  <conditionalFormatting sqref="B28:B30">
    <cfRule type="duplicateValues" dxfId="9" priority="1" stopIfTrue="1"/>
  </conditionalFormatting>
  <hyperlinks>
    <hyperlink ref="A29" r:id="rId1" location="intro"/>
    <hyperlink ref="D1" location="'ProLiant Smart Buy Servers'!A1" display="Summary"/>
  </hyperlinks>
  <pageMargins left="0.7" right="0.7" top="0.75" bottom="0.75" header="0.3" footer="0.3"/>
  <pageSetup scale="47" fitToHeight="4" orientation="portrait" r:id="rId2"/>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30"/>
  <sheetViews>
    <sheetView zoomScale="80" zoomScaleNormal="80" workbookViewId="0">
      <selection activeCell="A12" sqref="A12:B24"/>
    </sheetView>
  </sheetViews>
  <sheetFormatPr defaultColWidth="8.88671875" defaultRowHeight="14.25"/>
  <cols>
    <col min="1" max="1" width="18.109375" style="105" customWidth="1"/>
    <col min="2" max="2" width="61.5546875" style="105" customWidth="1"/>
    <col min="3" max="3" width="14.6640625" style="105" customWidth="1"/>
    <col min="4" max="16384" width="8.88671875" style="105"/>
  </cols>
  <sheetData>
    <row r="1" spans="1:10" ht="15">
      <c r="A1" s="186" t="s">
        <v>1626</v>
      </c>
      <c r="B1" s="141"/>
      <c r="C1" s="138"/>
      <c r="D1" s="311" t="s">
        <v>117</v>
      </c>
    </row>
    <row r="2" spans="1:10">
      <c r="A2" s="141"/>
      <c r="B2" s="141"/>
      <c r="C2" s="142"/>
    </row>
    <row r="3" spans="1:10" ht="15">
      <c r="A3" s="143" t="s">
        <v>36</v>
      </c>
      <c r="B3" s="252" t="s">
        <v>1586</v>
      </c>
      <c r="C3" s="142"/>
    </row>
    <row r="4" spans="1:10" ht="15">
      <c r="A4" s="144" t="s">
        <v>62</v>
      </c>
      <c r="B4" s="127">
        <f>VLOOKUP($B$3,'ProLiant Smart Buy Servers'!B:Q,10,FALSE)</f>
        <v>8599</v>
      </c>
      <c r="C4" s="142"/>
    </row>
    <row r="5" spans="1:10" ht="21.75" customHeight="1">
      <c r="A5" s="145" t="s">
        <v>713</v>
      </c>
      <c r="B5" s="140">
        <f>VLOOKUP($B$3,'ProLiant Smart Buy Servers'!B:Q,13,FALSE)</f>
        <v>4199</v>
      </c>
      <c r="C5" s="142"/>
    </row>
    <row r="6" spans="1:10" ht="15">
      <c r="A6" s="143"/>
      <c r="B6" s="146"/>
      <c r="C6" s="142"/>
    </row>
    <row r="7" spans="1:10" ht="15">
      <c r="A7" s="143"/>
      <c r="B7" s="146"/>
      <c r="C7" s="142"/>
    </row>
    <row r="8" spans="1:10" ht="15">
      <c r="A8" s="143" t="s">
        <v>39</v>
      </c>
      <c r="B8" s="171" t="s">
        <v>1588</v>
      </c>
      <c r="C8" s="142"/>
    </row>
    <row r="9" spans="1:10" ht="15">
      <c r="A9" s="143" t="s">
        <v>40</v>
      </c>
      <c r="B9" s="252" t="s">
        <v>1626</v>
      </c>
      <c r="C9" s="142"/>
    </row>
    <row r="10" spans="1:10" ht="15">
      <c r="A10" s="147"/>
      <c r="B10" s="131"/>
      <c r="C10" s="148"/>
    </row>
    <row r="11" spans="1:10" ht="15.75">
      <c r="A11" s="149" t="s">
        <v>41</v>
      </c>
      <c r="B11" s="122"/>
      <c r="C11" s="142"/>
      <c r="D11" s="149" t="s">
        <v>1230</v>
      </c>
      <c r="E11" s="356"/>
      <c r="F11" s="356"/>
      <c r="G11" s="356"/>
      <c r="H11" s="356"/>
      <c r="I11" s="356"/>
    </row>
    <row r="12" spans="1:10" ht="15.75">
      <c r="A12" s="170" t="s">
        <v>42</v>
      </c>
      <c r="B12" s="171" t="s">
        <v>1342</v>
      </c>
      <c r="C12" s="142"/>
      <c r="D12" s="441" t="s">
        <v>1494</v>
      </c>
      <c r="E12" s="440">
        <v>1184</v>
      </c>
      <c r="F12" s="356"/>
      <c r="G12" s="356"/>
      <c r="H12" s="356"/>
      <c r="I12" s="356"/>
    </row>
    <row r="13" spans="1:10" ht="15.75">
      <c r="A13" s="170" t="s">
        <v>59</v>
      </c>
      <c r="B13" s="104" t="s">
        <v>1629</v>
      </c>
      <c r="C13" s="142"/>
      <c r="D13" s="387" t="s">
        <v>1556</v>
      </c>
      <c r="E13" s="356"/>
      <c r="F13" s="356"/>
      <c r="G13" s="356"/>
      <c r="H13" s="356"/>
      <c r="I13" s="356"/>
    </row>
    <row r="14" spans="1:10" ht="15.75">
      <c r="A14" s="170" t="s">
        <v>44</v>
      </c>
      <c r="B14" s="171" t="s">
        <v>1319</v>
      </c>
      <c r="C14" s="142"/>
      <c r="D14" s="386" t="s">
        <v>1231</v>
      </c>
      <c r="E14" s="356"/>
      <c r="F14" s="356"/>
      <c r="G14" s="356"/>
      <c r="H14" s="356"/>
      <c r="I14" s="356"/>
      <c r="J14" s="189"/>
    </row>
    <row r="15" spans="1:10" ht="15.75">
      <c r="A15" s="170" t="s">
        <v>45</v>
      </c>
      <c r="B15" s="171" t="s">
        <v>81</v>
      </c>
      <c r="C15" s="142"/>
      <c r="D15" s="386" t="s">
        <v>1232</v>
      </c>
      <c r="E15" s="356"/>
      <c r="F15" s="356"/>
      <c r="G15" s="356"/>
      <c r="H15" s="356"/>
      <c r="I15" s="356"/>
      <c r="J15" s="189"/>
    </row>
    <row r="16" spans="1:10" ht="15.75">
      <c r="A16" s="170" t="s">
        <v>46</v>
      </c>
      <c r="B16" s="252" t="s">
        <v>1515</v>
      </c>
      <c r="C16" s="142"/>
      <c r="D16" s="386" t="s">
        <v>1233</v>
      </c>
      <c r="E16" s="356"/>
      <c r="F16" s="356"/>
      <c r="G16" s="356"/>
      <c r="H16" s="356"/>
      <c r="I16" s="356"/>
      <c r="J16" s="189"/>
    </row>
    <row r="17" spans="1:10" ht="15.75">
      <c r="A17" s="170" t="s">
        <v>11</v>
      </c>
      <c r="B17" s="171" t="s">
        <v>1511</v>
      </c>
      <c r="C17" s="142"/>
      <c r="D17" s="386" t="s">
        <v>1234</v>
      </c>
      <c r="E17" s="356"/>
      <c r="F17" s="356"/>
      <c r="G17" s="356"/>
      <c r="H17" s="356"/>
      <c r="I17" s="356"/>
      <c r="J17" s="189"/>
    </row>
    <row r="18" spans="1:10" ht="15">
      <c r="A18" s="170" t="s">
        <v>1304</v>
      </c>
      <c r="B18" s="171" t="s">
        <v>1347</v>
      </c>
      <c r="C18" s="142"/>
      <c r="D18" s="456" t="s">
        <v>1569</v>
      </c>
      <c r="E18" s="455"/>
      <c r="F18" s="455"/>
      <c r="G18" s="455"/>
      <c r="H18" s="455"/>
      <c r="J18" s="189"/>
    </row>
    <row r="19" spans="1:10" ht="15">
      <c r="A19" s="170" t="s">
        <v>10</v>
      </c>
      <c r="B19" s="171" t="s">
        <v>1532</v>
      </c>
      <c r="C19" s="142"/>
      <c r="D19" s="456" t="s">
        <v>1570</v>
      </c>
      <c r="E19" s="455"/>
      <c r="F19" s="455"/>
      <c r="G19" s="455"/>
      <c r="H19" s="455"/>
      <c r="I19" s="455"/>
      <c r="J19" s="189"/>
    </row>
    <row r="20" spans="1:10" ht="15">
      <c r="A20" s="170" t="s">
        <v>12</v>
      </c>
      <c r="B20" s="171" t="s">
        <v>1311</v>
      </c>
      <c r="C20" s="142"/>
      <c r="D20" s="456" t="s">
        <v>1568</v>
      </c>
      <c r="E20" s="455"/>
      <c r="F20" s="455"/>
      <c r="G20" s="455"/>
      <c r="H20" s="455"/>
      <c r="I20" s="455"/>
      <c r="J20" s="189"/>
    </row>
    <row r="21" spans="1:10" ht="15.75">
      <c r="A21" s="170" t="s">
        <v>56</v>
      </c>
      <c r="B21" s="171" t="s">
        <v>1358</v>
      </c>
      <c r="C21" s="142"/>
      <c r="D21" s="244"/>
      <c r="E21" s="244"/>
      <c r="F21" s="244"/>
      <c r="G21" s="244"/>
      <c r="H21" s="244"/>
      <c r="I21" s="244"/>
      <c r="J21" s="244"/>
    </row>
    <row r="22" spans="1:10" ht="15">
      <c r="A22" s="170" t="s">
        <v>47</v>
      </c>
      <c r="B22" s="171" t="s">
        <v>172</v>
      </c>
      <c r="C22" s="142"/>
    </row>
    <row r="23" spans="1:10" ht="15">
      <c r="A23" s="170" t="s">
        <v>58</v>
      </c>
      <c r="B23" s="171" t="s">
        <v>64</v>
      </c>
      <c r="C23" s="142"/>
    </row>
    <row r="24" spans="1:10" ht="15">
      <c r="A24" s="170" t="s">
        <v>13</v>
      </c>
      <c r="B24" s="171" t="s">
        <v>1346</v>
      </c>
      <c r="C24" s="142"/>
    </row>
    <row r="25" spans="1:10" ht="15">
      <c r="A25" s="170" t="s">
        <v>57</v>
      </c>
      <c r="B25" s="171" t="s">
        <v>63</v>
      </c>
      <c r="C25" s="142"/>
    </row>
    <row r="26" spans="1:10" ht="15">
      <c r="A26" s="170" t="s">
        <v>15</v>
      </c>
      <c r="B26" s="171"/>
      <c r="C26" s="142"/>
    </row>
    <row r="27" spans="1:10">
      <c r="A27" s="155"/>
      <c r="B27" s="156"/>
      <c r="C27" s="148"/>
    </row>
    <row r="28" spans="1:10">
      <c r="A28" s="104" t="s">
        <v>145</v>
      </c>
      <c r="B28" s="188"/>
    </row>
    <row r="29" spans="1:10">
      <c r="A29" s="103" t="s">
        <v>146</v>
      </c>
      <c r="B29" s="188"/>
    </row>
    <row r="30" spans="1:10">
      <c r="B30" s="188"/>
    </row>
  </sheetData>
  <conditionalFormatting sqref="B28:B30">
    <cfRule type="duplicateValues" dxfId="8" priority="1" stopIfTrue="1"/>
  </conditionalFormatting>
  <hyperlinks>
    <hyperlink ref="A29" r:id="rId1" location="intro"/>
    <hyperlink ref="D1" location="'ProLiant Smart Buy Servers'!A1" display="Summary"/>
  </hyperlinks>
  <pageMargins left="0.7" right="0.7" top="0.75" bottom="0.75" header="0.3" footer="0.3"/>
  <pageSetup scale="47" fitToHeight="4" orientation="portrait" r:id="rId2"/>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zoomScaleNormal="100" workbookViewId="0">
      <selection activeCell="D1" sqref="D1"/>
    </sheetView>
  </sheetViews>
  <sheetFormatPr defaultColWidth="8.88671875" defaultRowHeight="12.75"/>
  <cols>
    <col min="1" max="1" width="18.109375" style="104" customWidth="1"/>
    <col min="2" max="2" width="61.5546875" style="104" customWidth="1"/>
    <col min="3" max="3" width="14.6640625" style="104" customWidth="1"/>
    <col min="4" max="16384" width="8.88671875" style="104"/>
  </cols>
  <sheetData>
    <row r="1" spans="1:10" s="105" customFormat="1" ht="15">
      <c r="A1" s="193" t="s">
        <v>2158</v>
      </c>
      <c r="B1" s="141"/>
      <c r="C1" s="138"/>
      <c r="D1" s="311" t="s">
        <v>117</v>
      </c>
    </row>
    <row r="2" spans="1:10" s="105" customFormat="1" ht="14.25">
      <c r="A2" s="141"/>
      <c r="B2" s="141"/>
      <c r="C2" s="142"/>
      <c r="D2" s="104"/>
    </row>
    <row r="3" spans="1:10" s="105" customFormat="1" ht="15">
      <c r="A3" s="143" t="s">
        <v>36</v>
      </c>
      <c r="B3" s="140" t="s">
        <v>2155</v>
      </c>
      <c r="C3" s="142"/>
      <c r="D3" s="104"/>
    </row>
    <row r="4" spans="1:10" s="105" customFormat="1" ht="15">
      <c r="A4" s="144" t="s">
        <v>62</v>
      </c>
      <c r="B4" s="127">
        <v>1699</v>
      </c>
      <c r="C4" s="142"/>
      <c r="D4" s="104"/>
    </row>
    <row r="5" spans="1:10" s="105" customFormat="1" ht="21.75" customHeight="1">
      <c r="A5" s="145" t="s">
        <v>713</v>
      </c>
      <c r="B5" s="140">
        <v>869</v>
      </c>
      <c r="C5" s="142"/>
      <c r="D5" s="104"/>
    </row>
    <row r="6" spans="1:10" s="105" customFormat="1" ht="15">
      <c r="A6" s="143"/>
      <c r="B6" s="146"/>
      <c r="C6" s="142"/>
      <c r="D6" s="104"/>
    </row>
    <row r="7" spans="1:10" s="105" customFormat="1" ht="15">
      <c r="A7" s="143"/>
      <c r="B7" s="146"/>
      <c r="C7" s="142"/>
      <c r="D7" s="104"/>
    </row>
    <row r="8" spans="1:10" s="105" customFormat="1" ht="15">
      <c r="A8" s="143" t="s">
        <v>39</v>
      </c>
      <c r="B8" s="195" t="s">
        <v>2154</v>
      </c>
      <c r="C8" s="142"/>
      <c r="D8" s="104"/>
    </row>
    <row r="9" spans="1:10" s="105" customFormat="1" ht="15">
      <c r="A9" s="143" t="s">
        <v>40</v>
      </c>
      <c r="B9" s="101" t="s">
        <v>2158</v>
      </c>
      <c r="C9" s="142"/>
      <c r="D9" s="104"/>
    </row>
    <row r="10" spans="1:10" ht="3.75" customHeight="1">
      <c r="A10" s="147"/>
      <c r="B10" s="131"/>
      <c r="C10" s="148"/>
    </row>
    <row r="11" spans="1:10" ht="15">
      <c r="A11" s="149" t="s">
        <v>41</v>
      </c>
      <c r="B11" s="122"/>
      <c r="C11" s="142"/>
      <c r="D11" s="149" t="s">
        <v>1230</v>
      </c>
      <c r="E11" s="356"/>
      <c r="F11" s="356"/>
      <c r="G11" s="356"/>
      <c r="H11" s="356"/>
      <c r="I11" s="356"/>
    </row>
    <row r="12" spans="1:10" ht="15">
      <c r="A12" s="170" t="s">
        <v>42</v>
      </c>
      <c r="B12" s="171" t="s">
        <v>254</v>
      </c>
      <c r="C12" s="142"/>
      <c r="D12" s="441" t="s">
        <v>1266</v>
      </c>
      <c r="E12" s="440">
        <v>1022</v>
      </c>
      <c r="F12" s="356"/>
      <c r="G12" s="356"/>
      <c r="H12" s="356"/>
      <c r="I12" s="356"/>
    </row>
    <row r="13" spans="1:10" ht="15.75">
      <c r="A13" s="170" t="s">
        <v>59</v>
      </c>
      <c r="B13" s="171" t="s">
        <v>2156</v>
      </c>
      <c r="C13" s="142"/>
      <c r="D13" s="387" t="s">
        <v>1556</v>
      </c>
      <c r="E13" s="356"/>
      <c r="F13" s="356"/>
      <c r="G13" s="356"/>
      <c r="H13" s="356"/>
      <c r="I13" s="356"/>
      <c r="J13" s="105"/>
    </row>
    <row r="14" spans="1:10" ht="15">
      <c r="A14" s="170" t="s">
        <v>44</v>
      </c>
      <c r="B14" s="171" t="s">
        <v>255</v>
      </c>
      <c r="C14" s="142"/>
      <c r="D14" s="386" t="s">
        <v>1231</v>
      </c>
      <c r="E14" s="356"/>
      <c r="F14" s="356"/>
      <c r="G14" s="356"/>
      <c r="H14" s="356"/>
      <c r="I14" s="356"/>
      <c r="J14" s="189"/>
    </row>
    <row r="15" spans="1:10" ht="15">
      <c r="A15" s="170" t="s">
        <v>45</v>
      </c>
      <c r="B15" s="171" t="s">
        <v>81</v>
      </c>
      <c r="C15" s="142"/>
      <c r="D15" s="386" t="s">
        <v>1232</v>
      </c>
      <c r="E15" s="356"/>
      <c r="F15" s="356"/>
      <c r="G15" s="356"/>
      <c r="H15" s="356"/>
      <c r="I15" s="356"/>
      <c r="J15" s="189"/>
    </row>
    <row r="16" spans="1:10" ht="15">
      <c r="A16" s="170" t="s">
        <v>46</v>
      </c>
      <c r="B16" s="171" t="s">
        <v>259</v>
      </c>
      <c r="C16" s="142"/>
      <c r="D16" s="386" t="s">
        <v>1233</v>
      </c>
      <c r="E16" s="356"/>
      <c r="F16" s="356"/>
      <c r="G16" s="356"/>
      <c r="H16" s="356"/>
      <c r="I16" s="356"/>
      <c r="J16" s="189"/>
    </row>
    <row r="17" spans="1:10" ht="15">
      <c r="A17" s="170" t="s">
        <v>11</v>
      </c>
      <c r="B17" s="171" t="s">
        <v>64</v>
      </c>
      <c r="C17" s="142"/>
      <c r="D17" s="386" t="s">
        <v>1234</v>
      </c>
      <c r="E17" s="356"/>
      <c r="F17" s="356"/>
      <c r="G17" s="356"/>
      <c r="H17" s="356"/>
      <c r="I17" s="356"/>
      <c r="J17" s="189"/>
    </row>
    <row r="18" spans="1:10" ht="15">
      <c r="A18" s="170" t="s">
        <v>10</v>
      </c>
      <c r="B18" s="171" t="s">
        <v>256</v>
      </c>
      <c r="C18" s="142"/>
      <c r="D18" s="901" t="s">
        <v>1569</v>
      </c>
      <c r="E18" s="900"/>
      <c r="F18" s="900"/>
      <c r="G18" s="900"/>
      <c r="H18" s="900"/>
      <c r="I18" s="105"/>
      <c r="J18" s="189"/>
    </row>
    <row r="19" spans="1:10" ht="13.5">
      <c r="A19" s="170" t="s">
        <v>12</v>
      </c>
      <c r="B19" s="171" t="s">
        <v>2157</v>
      </c>
      <c r="C19" s="142"/>
      <c r="D19" s="901" t="s">
        <v>1570</v>
      </c>
      <c r="E19" s="900"/>
      <c r="F19" s="900"/>
      <c r="G19" s="900"/>
      <c r="H19" s="900"/>
      <c r="I19" s="900"/>
      <c r="J19" s="189"/>
    </row>
    <row r="20" spans="1:10" ht="13.5">
      <c r="A20" s="170" t="s">
        <v>56</v>
      </c>
      <c r="B20" s="171" t="s">
        <v>186</v>
      </c>
      <c r="C20" s="142"/>
      <c r="D20" s="901" t="s">
        <v>1568</v>
      </c>
      <c r="E20" s="900"/>
      <c r="F20" s="900"/>
      <c r="G20" s="900"/>
      <c r="H20" s="900"/>
      <c r="I20" s="900"/>
      <c r="J20" s="189"/>
    </row>
    <row r="21" spans="1:10" ht="15">
      <c r="A21" s="170" t="s">
        <v>47</v>
      </c>
      <c r="B21" s="171" t="s">
        <v>210</v>
      </c>
      <c r="C21" s="142"/>
      <c r="D21" s="244"/>
      <c r="E21" s="244"/>
      <c r="F21" s="244"/>
      <c r="G21" s="244"/>
      <c r="H21" s="244"/>
      <c r="I21" s="244"/>
      <c r="J21" s="244"/>
    </row>
    <row r="22" spans="1:10" ht="13.5">
      <c r="A22" s="170" t="s">
        <v>58</v>
      </c>
      <c r="B22" s="171" t="s">
        <v>69</v>
      </c>
      <c r="C22" s="142"/>
    </row>
    <row r="23" spans="1:10" ht="13.5">
      <c r="A23" s="170" t="s">
        <v>13</v>
      </c>
      <c r="B23" s="171" t="s">
        <v>257</v>
      </c>
      <c r="C23" s="142"/>
    </row>
    <row r="24" spans="1:10" ht="13.5">
      <c r="A24" s="170" t="s">
        <v>57</v>
      </c>
      <c r="B24" s="171" t="s">
        <v>63</v>
      </c>
      <c r="C24" s="142"/>
    </row>
    <row r="25" spans="1:10" ht="13.5">
      <c r="A25" s="170" t="s">
        <v>15</v>
      </c>
      <c r="B25" s="171"/>
      <c r="C25" s="142"/>
    </row>
    <row r="26" spans="1:10">
      <c r="A26" s="155"/>
      <c r="B26" s="156"/>
      <c r="C26" s="148"/>
    </row>
    <row r="27" spans="1:10">
      <c r="A27" s="104" t="s">
        <v>145</v>
      </c>
    </row>
    <row r="28" spans="1:10">
      <c r="A28" s="103" t="s">
        <v>146</v>
      </c>
    </row>
  </sheetData>
  <conditionalFormatting sqref="B3">
    <cfRule type="duplicateValues" dxfId="7" priority="2"/>
  </conditionalFormatting>
  <conditionalFormatting sqref="B3">
    <cfRule type="duplicateValues" dxfId="6" priority="1"/>
  </conditionalFormatting>
  <hyperlinks>
    <hyperlink ref="A28" r:id="rId1" location="intro"/>
    <hyperlink ref="D1" location="'ProLiant Smart Buy Servers'!A1" display="Summary"/>
  </hyperlinks>
  <pageMargins left="0.7" right="0.7" top="0.75" bottom="0.75" header="0.3" footer="0.3"/>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dimension ref="A1:J28"/>
  <sheetViews>
    <sheetView zoomScale="80" zoomScaleNormal="80" workbookViewId="0">
      <selection activeCell="B9" sqref="B9"/>
    </sheetView>
  </sheetViews>
  <sheetFormatPr defaultColWidth="8.88671875" defaultRowHeight="12.75"/>
  <cols>
    <col min="1" max="1" width="18.109375" style="104" customWidth="1"/>
    <col min="2" max="2" width="61.5546875" style="104" customWidth="1"/>
    <col min="3" max="3" width="14.6640625" style="104" customWidth="1"/>
    <col min="4" max="16384" width="8.88671875" style="104"/>
  </cols>
  <sheetData>
    <row r="1" spans="1:10" s="105" customFormat="1" ht="15">
      <c r="A1" s="193" t="s">
        <v>354</v>
      </c>
      <c r="B1" s="141"/>
      <c r="C1" s="138"/>
      <c r="D1" s="311" t="s">
        <v>117</v>
      </c>
    </row>
    <row r="2" spans="1:10" s="105" customFormat="1" ht="14.25">
      <c r="A2" s="141"/>
      <c r="B2" s="141"/>
      <c r="C2" s="142"/>
      <c r="D2" s="104"/>
    </row>
    <row r="3" spans="1:10" s="105" customFormat="1" ht="15">
      <c r="A3" s="143" t="s">
        <v>36</v>
      </c>
      <c r="B3" s="140" t="s">
        <v>351</v>
      </c>
      <c r="C3" s="142"/>
      <c r="D3" s="104"/>
    </row>
    <row r="4" spans="1:10" s="105" customFormat="1" ht="15">
      <c r="A4" s="144" t="s">
        <v>62</v>
      </c>
      <c r="B4" s="127">
        <f>VLOOKUP($B$3,'ProLiant Smart Buy Servers'!B:Q,12,FALSE)</f>
        <v>2869</v>
      </c>
      <c r="C4" s="142"/>
      <c r="D4" s="104"/>
    </row>
    <row r="5" spans="1:10" s="105" customFormat="1" ht="21.75" customHeight="1">
      <c r="A5" s="145" t="s">
        <v>713</v>
      </c>
      <c r="B5" s="140">
        <f>VLOOKUP($B$3,'ProLiant Smart Buy Servers'!B:Q,13,FALSE)</f>
        <v>1381</v>
      </c>
      <c r="C5" s="142"/>
      <c r="D5" s="104"/>
    </row>
    <row r="6" spans="1:10" s="105" customFormat="1" ht="15">
      <c r="A6" s="143"/>
      <c r="B6" s="146"/>
      <c r="C6" s="142"/>
      <c r="D6" s="104"/>
    </row>
    <row r="7" spans="1:10" s="105" customFormat="1" ht="15">
      <c r="A7" s="143"/>
      <c r="B7" s="146"/>
      <c r="C7" s="142"/>
      <c r="D7" s="104"/>
    </row>
    <row r="8" spans="1:10" s="105" customFormat="1" ht="15">
      <c r="A8" s="143" t="s">
        <v>39</v>
      </c>
      <c r="B8" s="195" t="s">
        <v>353</v>
      </c>
      <c r="C8" s="142"/>
      <c r="D8" s="104"/>
    </row>
    <row r="9" spans="1:10" s="105" customFormat="1" ht="15">
      <c r="A9" s="143" t="s">
        <v>40</v>
      </c>
      <c r="B9" s="101" t="s">
        <v>354</v>
      </c>
      <c r="C9" s="142"/>
      <c r="D9" s="104"/>
    </row>
    <row r="10" spans="1:10" ht="3.75" customHeight="1">
      <c r="A10" s="147"/>
      <c r="B10" s="131"/>
      <c r="C10" s="148"/>
    </row>
    <row r="11" spans="1:10" ht="15">
      <c r="A11" s="149" t="s">
        <v>41</v>
      </c>
      <c r="B11" s="122"/>
      <c r="C11" s="142"/>
      <c r="D11" s="149" t="s">
        <v>1230</v>
      </c>
      <c r="E11" s="356"/>
      <c r="F11" s="356"/>
      <c r="G11" s="356"/>
      <c r="H11" s="356"/>
      <c r="I11" s="356"/>
    </row>
    <row r="12" spans="1:10" ht="15">
      <c r="A12" s="170" t="s">
        <v>42</v>
      </c>
      <c r="B12" s="171" t="s">
        <v>254</v>
      </c>
      <c r="C12" s="142"/>
      <c r="D12" s="441" t="s">
        <v>1266</v>
      </c>
      <c r="E12" s="440">
        <v>1022</v>
      </c>
      <c r="F12" s="356"/>
      <c r="G12" s="356"/>
      <c r="H12" s="356"/>
      <c r="I12" s="356"/>
    </row>
    <row r="13" spans="1:10" ht="15.75">
      <c r="A13" s="170" t="s">
        <v>59</v>
      </c>
      <c r="B13" s="171" t="s">
        <v>355</v>
      </c>
      <c r="C13" s="142"/>
      <c r="D13" s="387" t="s">
        <v>1556</v>
      </c>
      <c r="E13" s="356"/>
      <c r="F13" s="356"/>
      <c r="G13" s="356"/>
      <c r="H13" s="356"/>
      <c r="I13" s="356"/>
      <c r="J13" s="105"/>
    </row>
    <row r="14" spans="1:10" ht="15">
      <c r="A14" s="170" t="s">
        <v>44</v>
      </c>
      <c r="B14" s="171" t="s">
        <v>255</v>
      </c>
      <c r="C14" s="142"/>
      <c r="D14" s="386" t="s">
        <v>1231</v>
      </c>
      <c r="E14" s="356"/>
      <c r="F14" s="356"/>
      <c r="G14" s="356"/>
      <c r="H14" s="356"/>
      <c r="I14" s="356"/>
      <c r="J14" s="189"/>
    </row>
    <row r="15" spans="1:10" ht="15">
      <c r="A15" s="170" t="s">
        <v>45</v>
      </c>
      <c r="B15" s="171" t="s">
        <v>356</v>
      </c>
      <c r="C15" s="142"/>
      <c r="D15" s="386" t="s">
        <v>1232</v>
      </c>
      <c r="E15" s="356"/>
      <c r="F15" s="356"/>
      <c r="G15" s="356"/>
      <c r="H15" s="356"/>
      <c r="I15" s="356"/>
      <c r="J15" s="189"/>
    </row>
    <row r="16" spans="1:10" ht="15">
      <c r="A16" s="170" t="s">
        <v>46</v>
      </c>
      <c r="B16" s="171" t="s">
        <v>259</v>
      </c>
      <c r="C16" s="142"/>
      <c r="D16" s="386" t="s">
        <v>1233</v>
      </c>
      <c r="E16" s="356"/>
      <c r="F16" s="356"/>
      <c r="G16" s="356"/>
      <c r="H16" s="356"/>
      <c r="I16" s="356"/>
      <c r="J16" s="189"/>
    </row>
    <row r="17" spans="1:10" ht="15">
      <c r="A17" s="170" t="s">
        <v>11</v>
      </c>
      <c r="B17" s="171" t="s">
        <v>64</v>
      </c>
      <c r="C17" s="142"/>
      <c r="D17" s="386" t="s">
        <v>1234</v>
      </c>
      <c r="E17" s="356"/>
      <c r="F17" s="356"/>
      <c r="G17" s="356"/>
      <c r="H17" s="356"/>
      <c r="I17" s="356"/>
      <c r="J17" s="189"/>
    </row>
    <row r="18" spans="1:10" ht="15">
      <c r="A18" s="170" t="s">
        <v>10</v>
      </c>
      <c r="B18" s="171" t="s">
        <v>256</v>
      </c>
      <c r="C18" s="142"/>
      <c r="D18" s="445" t="s">
        <v>1569</v>
      </c>
      <c r="E18" s="446"/>
      <c r="F18" s="446"/>
      <c r="G18" s="446"/>
      <c r="H18" s="446"/>
      <c r="I18" s="105"/>
      <c r="J18" s="189"/>
    </row>
    <row r="19" spans="1:10" ht="13.5">
      <c r="A19" s="170" t="s">
        <v>12</v>
      </c>
      <c r="B19" s="171" t="s">
        <v>357</v>
      </c>
      <c r="C19" s="142"/>
      <c r="D19" s="445" t="s">
        <v>1570</v>
      </c>
      <c r="E19" s="446"/>
      <c r="F19" s="446"/>
      <c r="G19" s="446"/>
      <c r="H19" s="446"/>
      <c r="I19" s="446"/>
      <c r="J19" s="189"/>
    </row>
    <row r="20" spans="1:10" ht="13.5">
      <c r="A20" s="170" t="s">
        <v>56</v>
      </c>
      <c r="B20" s="171" t="s">
        <v>186</v>
      </c>
      <c r="C20" s="142"/>
      <c r="D20" s="445" t="s">
        <v>1568</v>
      </c>
      <c r="E20" s="446"/>
      <c r="F20" s="446"/>
      <c r="G20" s="446"/>
      <c r="H20" s="446"/>
      <c r="I20" s="446"/>
      <c r="J20" s="189"/>
    </row>
    <row r="21" spans="1:10" ht="15">
      <c r="A21" s="170" t="s">
        <v>47</v>
      </c>
      <c r="B21" s="171" t="s">
        <v>210</v>
      </c>
      <c r="C21" s="142"/>
      <c r="D21" s="244"/>
      <c r="E21" s="244"/>
      <c r="F21" s="244"/>
      <c r="G21" s="244"/>
      <c r="H21" s="244"/>
      <c r="I21" s="244"/>
      <c r="J21" s="244"/>
    </row>
    <row r="22" spans="1:10" ht="13.5">
      <c r="A22" s="170" t="s">
        <v>58</v>
      </c>
      <c r="B22" s="171" t="s">
        <v>69</v>
      </c>
      <c r="C22" s="142"/>
    </row>
    <row r="23" spans="1:10" ht="13.5">
      <c r="A23" s="170" t="s">
        <v>13</v>
      </c>
      <c r="B23" s="171" t="s">
        <v>257</v>
      </c>
      <c r="C23" s="142"/>
    </row>
    <row r="24" spans="1:10" ht="13.5">
      <c r="A24" s="170" t="s">
        <v>57</v>
      </c>
      <c r="B24" s="171" t="s">
        <v>63</v>
      </c>
      <c r="C24" s="142"/>
    </row>
    <row r="25" spans="1:10" ht="13.5">
      <c r="A25" s="170" t="s">
        <v>15</v>
      </c>
      <c r="B25" s="171"/>
      <c r="C25" s="142"/>
    </row>
    <row r="26" spans="1:10">
      <c r="A26" s="155"/>
      <c r="B26" s="156"/>
      <c r="C26" s="148"/>
    </row>
    <row r="27" spans="1:10">
      <c r="A27" s="104" t="s">
        <v>145</v>
      </c>
    </row>
    <row r="28" spans="1:10">
      <c r="A28" s="103" t="s">
        <v>146</v>
      </c>
    </row>
  </sheetData>
  <conditionalFormatting sqref="B3">
    <cfRule type="duplicateValues" dxfId="5" priority="2"/>
  </conditionalFormatting>
  <conditionalFormatting sqref="B3">
    <cfRule type="duplicateValues" dxfId="4" priority="1"/>
  </conditionalFormatting>
  <hyperlinks>
    <hyperlink ref="A28" r:id="rId1" location="intro"/>
    <hyperlink ref="D1" location="'ProLiant Smart Buy Servers'!A1" display="Summary"/>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zoomScale="80" zoomScaleNormal="80" workbookViewId="0">
      <selection activeCell="A11" sqref="A11:B24"/>
    </sheetView>
  </sheetViews>
  <sheetFormatPr defaultColWidth="8.88671875" defaultRowHeight="14.25"/>
  <cols>
    <col min="1" max="1" width="22.5546875" style="339" customWidth="1"/>
    <col min="2" max="2" width="61.5546875" style="339" customWidth="1"/>
    <col min="3" max="3" width="14.6640625" style="339" customWidth="1"/>
    <col min="4" max="4" width="11.21875" style="339" customWidth="1"/>
    <col min="5" max="16384" width="8.88671875" style="339"/>
  </cols>
  <sheetData>
    <row r="1" spans="1:10" ht="15">
      <c r="A1" s="120" t="s">
        <v>1228</v>
      </c>
      <c r="B1" s="120"/>
      <c r="C1" s="311" t="s">
        <v>117</v>
      </c>
    </row>
    <row r="2" spans="1:10" ht="15">
      <c r="A2" s="121"/>
      <c r="B2" s="122"/>
      <c r="C2" s="123"/>
    </row>
    <row r="3" spans="1:10" ht="15">
      <c r="A3" s="124" t="s">
        <v>36</v>
      </c>
      <c r="B3" s="340" t="s">
        <v>1144</v>
      </c>
      <c r="C3" s="125"/>
    </row>
    <row r="4" spans="1:10" ht="15">
      <c r="A4" s="126" t="s">
        <v>267</v>
      </c>
      <c r="B4" s="127">
        <f>VLOOKUP($B$3,'ProLiant Smart Buy Servers'!B:Q,12,FALSE)</f>
        <v>799</v>
      </c>
      <c r="C4" s="125"/>
    </row>
    <row r="5" spans="1:10" ht="15">
      <c r="A5" s="124"/>
      <c r="B5" s="128"/>
      <c r="C5" s="125"/>
    </row>
    <row r="6" spans="1:10" ht="15">
      <c r="A6" s="124"/>
      <c r="B6" s="128"/>
      <c r="C6" s="125"/>
    </row>
    <row r="7" spans="1:10" ht="15">
      <c r="A7" s="124" t="s">
        <v>39</v>
      </c>
      <c r="B7" s="129" t="s">
        <v>1145</v>
      </c>
      <c r="C7" s="125"/>
    </row>
    <row r="8" spans="1:10" ht="15">
      <c r="A8" s="124" t="s">
        <v>40</v>
      </c>
      <c r="B8" s="120" t="s">
        <v>1228</v>
      </c>
      <c r="C8" s="120"/>
    </row>
    <row r="9" spans="1:10" ht="15">
      <c r="A9" s="130"/>
      <c r="B9" s="131"/>
      <c r="C9" s="132"/>
      <c r="D9" s="105"/>
      <c r="E9" s="105"/>
      <c r="F9" s="105"/>
      <c r="G9" s="105"/>
      <c r="H9" s="105"/>
      <c r="I9" s="105"/>
      <c r="J9" s="105"/>
    </row>
    <row r="10" spans="1:10" ht="15">
      <c r="A10" s="133" t="s">
        <v>41</v>
      </c>
      <c r="B10" s="134"/>
      <c r="C10" s="125"/>
      <c r="D10" s="133" t="s">
        <v>1230</v>
      </c>
      <c r="E10" s="105"/>
      <c r="F10" s="105"/>
      <c r="G10" s="105"/>
      <c r="H10" s="105"/>
      <c r="I10" s="105"/>
      <c r="J10" s="105"/>
    </row>
    <row r="11" spans="1:10" ht="15">
      <c r="A11" s="341" t="s">
        <v>99</v>
      </c>
      <c r="B11" s="340" t="s">
        <v>1154</v>
      </c>
      <c r="C11" s="125"/>
      <c r="D11" s="389" t="s">
        <v>1562</v>
      </c>
      <c r="E11" s="444">
        <v>130</v>
      </c>
      <c r="F11" s="105"/>
      <c r="G11" s="105"/>
      <c r="H11" s="105"/>
      <c r="I11" s="105"/>
      <c r="J11" s="105"/>
    </row>
    <row r="12" spans="1:10" ht="15">
      <c r="A12" s="341" t="s">
        <v>9</v>
      </c>
      <c r="B12" s="340" t="s">
        <v>1253</v>
      </c>
      <c r="C12" s="125"/>
      <c r="D12" s="1007" t="s">
        <v>1237</v>
      </c>
      <c r="E12" s="1007"/>
      <c r="F12" s="1007"/>
      <c r="G12" s="1007"/>
      <c r="H12" s="1007"/>
      <c r="I12" s="1007"/>
      <c r="J12" s="1007"/>
    </row>
    <row r="13" spans="1:10">
      <c r="A13" s="341" t="s">
        <v>27</v>
      </c>
      <c r="B13" s="340" t="s">
        <v>326</v>
      </c>
      <c r="C13" s="125"/>
      <c r="D13" s="1008" t="s">
        <v>1238</v>
      </c>
      <c r="E13" s="1008"/>
      <c r="F13" s="1008"/>
      <c r="G13" s="1008"/>
      <c r="H13" s="1008"/>
      <c r="I13" s="1008"/>
      <c r="J13" s="390"/>
    </row>
    <row r="14" spans="1:10">
      <c r="A14" s="341" t="s">
        <v>101</v>
      </c>
      <c r="B14" s="340" t="s">
        <v>441</v>
      </c>
      <c r="C14" s="125"/>
      <c r="D14" s="1008" t="s">
        <v>1236</v>
      </c>
      <c r="E14" s="1008"/>
      <c r="F14" s="1008"/>
      <c r="G14" s="1008"/>
      <c r="H14" s="1008"/>
      <c r="I14" s="1008"/>
      <c r="J14" s="390"/>
    </row>
    <row r="15" spans="1:10">
      <c r="A15" s="341" t="s">
        <v>102</v>
      </c>
      <c r="B15" s="340" t="s">
        <v>316</v>
      </c>
      <c r="C15" s="125"/>
      <c r="D15" s="1009" t="s">
        <v>1233</v>
      </c>
      <c r="E15" s="1008"/>
      <c r="F15" s="1008"/>
      <c r="G15" s="1008"/>
      <c r="H15" s="1008"/>
      <c r="I15" s="1008"/>
      <c r="J15" s="390"/>
    </row>
    <row r="16" spans="1:10">
      <c r="A16" s="341" t="s">
        <v>104</v>
      </c>
      <c r="B16" s="340" t="s">
        <v>1243</v>
      </c>
      <c r="C16" s="125"/>
      <c r="D16" s="446" t="s">
        <v>1234</v>
      </c>
      <c r="E16" s="446"/>
      <c r="F16" s="446"/>
      <c r="G16" s="446"/>
      <c r="H16" s="446"/>
      <c r="I16" s="446"/>
      <c r="J16" s="390"/>
    </row>
    <row r="17" spans="1:10" ht="81.75" customHeight="1">
      <c r="A17" s="394" t="s">
        <v>1248</v>
      </c>
      <c r="B17" s="393" t="s">
        <v>1249</v>
      </c>
      <c r="C17" s="125"/>
      <c r="D17" s="445" t="s">
        <v>1568</v>
      </c>
      <c r="E17" s="446"/>
      <c r="F17" s="446"/>
      <c r="G17" s="446"/>
      <c r="H17" s="446"/>
      <c r="I17" s="105"/>
      <c r="J17" s="105"/>
    </row>
    <row r="18" spans="1:10">
      <c r="A18" s="341" t="s">
        <v>106</v>
      </c>
      <c r="B18" s="340" t="s">
        <v>1157</v>
      </c>
      <c r="C18" s="125"/>
      <c r="D18" s="445" t="s">
        <v>1569</v>
      </c>
      <c r="E18" s="446"/>
      <c r="F18" s="446"/>
      <c r="G18" s="446"/>
      <c r="H18" s="446"/>
      <c r="I18" s="105"/>
      <c r="J18" s="105"/>
    </row>
    <row r="19" spans="1:10">
      <c r="A19" s="341" t="s">
        <v>465</v>
      </c>
      <c r="B19" s="340" t="s">
        <v>466</v>
      </c>
      <c r="C19" s="125"/>
      <c r="D19" s="445" t="s">
        <v>1570</v>
      </c>
      <c r="E19" s="446"/>
      <c r="F19" s="446"/>
      <c r="G19" s="446"/>
      <c r="H19" s="446"/>
      <c r="I19" s="446"/>
      <c r="J19" s="105"/>
    </row>
    <row r="20" spans="1:10">
      <c r="A20" s="341" t="s">
        <v>107</v>
      </c>
      <c r="B20" s="342" t="s">
        <v>1254</v>
      </c>
      <c r="C20" s="125"/>
      <c r="D20" s="105"/>
      <c r="E20" s="105"/>
      <c r="F20" s="105"/>
      <c r="G20" s="105"/>
      <c r="H20" s="105"/>
      <c r="I20" s="105"/>
      <c r="J20" s="105"/>
    </row>
    <row r="21" spans="1:10">
      <c r="A21" s="341" t="s">
        <v>1</v>
      </c>
      <c r="B21" s="342" t="s">
        <v>109</v>
      </c>
      <c r="C21" s="125"/>
      <c r="D21" s="105"/>
      <c r="E21" s="105"/>
      <c r="F21" s="105"/>
      <c r="G21" s="105"/>
      <c r="H21" s="105"/>
      <c r="I21" s="105"/>
      <c r="J21" s="105"/>
    </row>
    <row r="22" spans="1:10">
      <c r="A22" s="341" t="s">
        <v>459</v>
      </c>
      <c r="B22" s="342" t="s">
        <v>460</v>
      </c>
      <c r="C22" s="125"/>
    </row>
    <row r="23" spans="1:10">
      <c r="A23" s="341" t="s">
        <v>461</v>
      </c>
      <c r="B23" s="342" t="s">
        <v>346</v>
      </c>
      <c r="C23" s="125"/>
    </row>
    <row r="24" spans="1:10">
      <c r="A24" s="341" t="s">
        <v>17</v>
      </c>
      <c r="B24" s="342" t="s">
        <v>94</v>
      </c>
      <c r="C24" s="125"/>
    </row>
    <row r="25" spans="1:10" ht="25.5">
      <c r="A25" s="341" t="s">
        <v>29</v>
      </c>
      <c r="B25" s="342" t="s">
        <v>467</v>
      </c>
      <c r="C25" s="125"/>
    </row>
    <row r="26" spans="1:10" ht="15">
      <c r="A26" s="136"/>
      <c r="B26" s="131"/>
      <c r="C26" s="132"/>
    </row>
    <row r="27" spans="1:10">
      <c r="A27" s="343" t="s">
        <v>145</v>
      </c>
    </row>
    <row r="28" spans="1:10">
      <c r="A28" s="103" t="s">
        <v>146</v>
      </c>
    </row>
    <row r="29" spans="1:10">
      <c r="A29" s="344"/>
    </row>
    <row r="30" spans="1:10">
      <c r="A30" s="344"/>
    </row>
    <row r="31" spans="1:10">
      <c r="A31" s="344"/>
    </row>
    <row r="32" spans="1:10">
      <c r="A32" s="344"/>
    </row>
    <row r="33" spans="1:1">
      <c r="A33" s="344"/>
    </row>
    <row r="34" spans="1:1">
      <c r="A34" s="344"/>
    </row>
    <row r="35" spans="1:1">
      <c r="A35" s="344"/>
    </row>
    <row r="36" spans="1:1">
      <c r="A36" s="344"/>
    </row>
    <row r="37" spans="1:1">
      <c r="A37" s="344"/>
    </row>
    <row r="38" spans="1:1">
      <c r="A38" s="344"/>
    </row>
    <row r="39" spans="1:1">
      <c r="A39" s="344"/>
    </row>
    <row r="40" spans="1:1">
      <c r="A40" s="344"/>
    </row>
  </sheetData>
  <mergeCells count="4">
    <mergeCell ref="D12:J12"/>
    <mergeCell ref="D13:I13"/>
    <mergeCell ref="D14:I14"/>
    <mergeCell ref="D15:I15"/>
  </mergeCells>
  <hyperlinks>
    <hyperlink ref="A28" r:id="rId1" location="intro"/>
    <hyperlink ref="C1" location="'ProLiant Smart Buy Servers'!A1" display="Summary"/>
  </hyperlinks>
  <pageMargins left="0.7" right="0.7" top="0.75" bottom="0.75" header="0.3" footer="0.3"/>
  <pageSetup scale="45" orientation="portrait" r:id="rId2"/>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J28"/>
  <sheetViews>
    <sheetView zoomScale="80" zoomScaleNormal="80" workbookViewId="0">
      <selection activeCell="A12" sqref="A12:B23"/>
    </sheetView>
  </sheetViews>
  <sheetFormatPr defaultColWidth="8.88671875" defaultRowHeight="12.75"/>
  <cols>
    <col min="1" max="1" width="18.109375" style="104" customWidth="1"/>
    <col min="2" max="2" width="61.5546875" style="104" customWidth="1"/>
    <col min="3" max="3" width="14.6640625" style="104" customWidth="1"/>
    <col min="4" max="16384" width="8.88671875" style="104"/>
  </cols>
  <sheetData>
    <row r="1" spans="1:10" s="105" customFormat="1" ht="15">
      <c r="A1" s="193" t="s">
        <v>358</v>
      </c>
      <c r="B1" s="141"/>
      <c r="C1" s="138"/>
      <c r="D1" s="311" t="s">
        <v>117</v>
      </c>
    </row>
    <row r="2" spans="1:10" s="105" customFormat="1" ht="14.25">
      <c r="A2" s="141"/>
      <c r="B2" s="141"/>
      <c r="C2" s="142"/>
      <c r="D2" s="104"/>
    </row>
    <row r="3" spans="1:10" s="105" customFormat="1" ht="15">
      <c r="A3" s="143" t="s">
        <v>36</v>
      </c>
      <c r="B3" s="140" t="s">
        <v>352</v>
      </c>
      <c r="C3" s="142"/>
      <c r="D3" s="104"/>
    </row>
    <row r="4" spans="1:10" s="105" customFormat="1" ht="15">
      <c r="A4" s="144" t="s">
        <v>62</v>
      </c>
      <c r="B4" s="127">
        <f>VLOOKUP($B$3,'ProLiant Smart Buy Servers'!B:Q,12,FALSE)</f>
        <v>3899</v>
      </c>
      <c r="C4" s="142"/>
      <c r="D4" s="104"/>
    </row>
    <row r="5" spans="1:10" s="105" customFormat="1" ht="21.75" customHeight="1">
      <c r="A5" s="145" t="s">
        <v>713</v>
      </c>
      <c r="B5" s="140">
        <f>VLOOKUP($B$3,'ProLiant Smart Buy Servers'!B:Q,13,FALSE)</f>
        <v>1708</v>
      </c>
      <c r="C5" s="142"/>
      <c r="D5" s="104"/>
    </row>
    <row r="6" spans="1:10" s="105" customFormat="1" ht="15">
      <c r="A6" s="143"/>
      <c r="B6" s="146"/>
      <c r="C6" s="142"/>
      <c r="D6" s="104"/>
    </row>
    <row r="7" spans="1:10" s="105" customFormat="1" ht="15">
      <c r="A7" s="143"/>
      <c r="B7" s="146"/>
      <c r="C7" s="142"/>
      <c r="D7" s="104"/>
    </row>
    <row r="8" spans="1:10" s="105" customFormat="1" ht="15">
      <c r="A8" s="143" t="s">
        <v>39</v>
      </c>
      <c r="B8" s="195" t="s">
        <v>359</v>
      </c>
      <c r="C8" s="142"/>
      <c r="D8" s="104"/>
    </row>
    <row r="9" spans="1:10" s="105" customFormat="1" ht="15">
      <c r="A9" s="143" t="s">
        <v>40</v>
      </c>
      <c r="B9" s="101" t="s">
        <v>358</v>
      </c>
      <c r="C9" s="142"/>
      <c r="D9" s="104"/>
    </row>
    <row r="10" spans="1:10" ht="3.75" customHeight="1">
      <c r="A10" s="147"/>
      <c r="B10" s="131"/>
      <c r="C10" s="148"/>
    </row>
    <row r="11" spans="1:10" ht="15">
      <c r="A11" s="149" t="s">
        <v>41</v>
      </c>
      <c r="B11" s="122"/>
      <c r="C11" s="142"/>
      <c r="D11" s="149" t="s">
        <v>1230</v>
      </c>
      <c r="E11" s="356"/>
      <c r="F11" s="356"/>
      <c r="G11" s="356"/>
      <c r="H11" s="356"/>
      <c r="I11" s="356"/>
    </row>
    <row r="12" spans="1:10" ht="15">
      <c r="A12" s="170" t="s">
        <v>42</v>
      </c>
      <c r="B12" s="171" t="s">
        <v>254</v>
      </c>
      <c r="C12" s="142"/>
      <c r="D12" s="441" t="s">
        <v>1266</v>
      </c>
      <c r="E12" s="440">
        <v>1022</v>
      </c>
      <c r="F12" s="356"/>
      <c r="G12" s="356"/>
      <c r="H12" s="356"/>
      <c r="I12" s="356"/>
    </row>
    <row r="13" spans="1:10" ht="15.75">
      <c r="A13" s="170" t="s">
        <v>59</v>
      </c>
      <c r="B13" s="171" t="s">
        <v>360</v>
      </c>
      <c r="C13" s="142"/>
      <c r="D13" s="387" t="s">
        <v>1556</v>
      </c>
      <c r="E13" s="356"/>
      <c r="F13" s="356"/>
      <c r="G13" s="356"/>
      <c r="H13" s="356"/>
      <c r="I13" s="356"/>
      <c r="J13" s="105"/>
    </row>
    <row r="14" spans="1:10" ht="15">
      <c r="A14" s="170" t="s">
        <v>44</v>
      </c>
      <c r="B14" s="171" t="s">
        <v>258</v>
      </c>
      <c r="C14" s="142"/>
      <c r="D14" s="386" t="s">
        <v>1231</v>
      </c>
      <c r="E14" s="356"/>
      <c r="F14" s="356"/>
      <c r="G14" s="356"/>
      <c r="H14" s="356"/>
      <c r="I14" s="356"/>
      <c r="J14" s="189"/>
    </row>
    <row r="15" spans="1:10" ht="15">
      <c r="A15" s="170" t="s">
        <v>45</v>
      </c>
      <c r="B15" s="171" t="s">
        <v>81</v>
      </c>
      <c r="C15" s="142"/>
      <c r="D15" s="386" t="s">
        <v>1232</v>
      </c>
      <c r="E15" s="356"/>
      <c r="F15" s="356"/>
      <c r="G15" s="356"/>
      <c r="H15" s="356"/>
      <c r="I15" s="356"/>
      <c r="J15" s="189"/>
    </row>
    <row r="16" spans="1:10" ht="15">
      <c r="A16" s="170" t="s">
        <v>46</v>
      </c>
      <c r="B16" s="171" t="s">
        <v>259</v>
      </c>
      <c r="C16" s="142"/>
      <c r="D16" s="386" t="s">
        <v>1233</v>
      </c>
      <c r="E16" s="356"/>
      <c r="F16" s="356"/>
      <c r="G16" s="356"/>
      <c r="H16" s="356"/>
      <c r="I16" s="356"/>
      <c r="J16" s="189"/>
    </row>
    <row r="17" spans="1:10" ht="15">
      <c r="A17" s="170" t="s">
        <v>11</v>
      </c>
      <c r="B17" s="171" t="s">
        <v>361</v>
      </c>
      <c r="C17" s="142"/>
      <c r="D17" s="386" t="s">
        <v>1234</v>
      </c>
      <c r="E17" s="356"/>
      <c r="F17" s="356"/>
      <c r="G17" s="356"/>
      <c r="H17" s="356"/>
      <c r="I17" s="356"/>
      <c r="J17" s="189"/>
    </row>
    <row r="18" spans="1:10" ht="15">
      <c r="A18" s="170" t="s">
        <v>10</v>
      </c>
      <c r="B18" s="171" t="s">
        <v>256</v>
      </c>
      <c r="C18" s="142"/>
      <c r="D18" s="445" t="s">
        <v>1569</v>
      </c>
      <c r="E18" s="446"/>
      <c r="F18" s="446"/>
      <c r="G18" s="446"/>
      <c r="H18" s="446"/>
      <c r="I18" s="105"/>
      <c r="J18" s="189"/>
    </row>
    <row r="19" spans="1:10" ht="13.5">
      <c r="A19" s="170" t="s">
        <v>12</v>
      </c>
      <c r="B19" s="171" t="s">
        <v>357</v>
      </c>
      <c r="C19" s="142"/>
      <c r="D19" s="445" t="s">
        <v>1570</v>
      </c>
      <c r="E19" s="446"/>
      <c r="F19" s="446"/>
      <c r="G19" s="446"/>
      <c r="H19" s="446"/>
      <c r="I19" s="446"/>
      <c r="J19" s="189"/>
    </row>
    <row r="20" spans="1:10" ht="13.5">
      <c r="A20" s="170" t="s">
        <v>56</v>
      </c>
      <c r="B20" s="171" t="s">
        <v>188</v>
      </c>
      <c r="C20" s="142"/>
      <c r="D20" s="445" t="s">
        <v>1568</v>
      </c>
      <c r="E20" s="446"/>
      <c r="F20" s="446"/>
      <c r="G20" s="446"/>
      <c r="H20" s="446"/>
      <c r="I20" s="446"/>
      <c r="J20" s="189"/>
    </row>
    <row r="21" spans="1:10" ht="15">
      <c r="A21" s="170" t="s">
        <v>47</v>
      </c>
      <c r="B21" s="171" t="s">
        <v>210</v>
      </c>
      <c r="C21" s="142"/>
      <c r="D21" s="244"/>
      <c r="E21" s="244"/>
      <c r="F21" s="244"/>
      <c r="G21" s="244"/>
      <c r="H21" s="244"/>
      <c r="I21" s="244"/>
      <c r="J21" s="244"/>
    </row>
    <row r="22" spans="1:10" ht="13.5">
      <c r="A22" s="170" t="s">
        <v>58</v>
      </c>
      <c r="B22" s="171" t="s">
        <v>69</v>
      </c>
      <c r="C22" s="142"/>
    </row>
    <row r="23" spans="1:10" ht="13.5">
      <c r="A23" s="170" t="s">
        <v>13</v>
      </c>
      <c r="B23" s="171" t="s">
        <v>257</v>
      </c>
      <c r="C23" s="142"/>
    </row>
    <row r="24" spans="1:10" ht="13.5">
      <c r="A24" s="170" t="s">
        <v>57</v>
      </c>
      <c r="B24" s="171" t="s">
        <v>63</v>
      </c>
      <c r="C24" s="142"/>
    </row>
    <row r="25" spans="1:10" ht="13.5">
      <c r="A25" s="170" t="s">
        <v>15</v>
      </c>
      <c r="B25" s="171"/>
      <c r="C25" s="142"/>
    </row>
    <row r="26" spans="1:10">
      <c r="A26" s="155"/>
      <c r="B26" s="156"/>
      <c r="C26" s="148"/>
    </row>
    <row r="27" spans="1:10">
      <c r="A27" s="104" t="s">
        <v>145</v>
      </c>
    </row>
    <row r="28" spans="1:10">
      <c r="A28" s="103" t="s">
        <v>146</v>
      </c>
    </row>
  </sheetData>
  <conditionalFormatting sqref="B3">
    <cfRule type="duplicateValues" dxfId="3" priority="3"/>
  </conditionalFormatting>
  <conditionalFormatting sqref="B3">
    <cfRule type="duplicateValues" dxfId="2" priority="2"/>
  </conditionalFormatting>
  <conditionalFormatting sqref="B3">
    <cfRule type="duplicateValues" dxfId="1" priority="1"/>
  </conditionalFormatting>
  <hyperlinks>
    <hyperlink ref="A28" r:id="rId1" location="intro"/>
    <hyperlink ref="D1" location="'ProLiant Smart Buy Servers'!A1" display="Summary"/>
  </hyperlinks>
  <pageMargins left="0.7" right="0.7" top="0.75" bottom="0.75" header="0.3" footer="0.3"/>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80" zoomScaleNormal="80" workbookViewId="0">
      <selection activeCell="D1" sqref="D1"/>
    </sheetView>
  </sheetViews>
  <sheetFormatPr defaultColWidth="8.88671875" defaultRowHeight="14.25"/>
  <cols>
    <col min="1" max="1" width="18.109375" style="105" customWidth="1"/>
    <col min="2" max="2" width="61.5546875" style="105" customWidth="1"/>
    <col min="3" max="3" width="14.6640625" style="105" customWidth="1"/>
    <col min="4" max="16384" width="8.88671875" style="105"/>
  </cols>
  <sheetData>
    <row r="1" spans="1:9" ht="15">
      <c r="A1" s="186" t="s">
        <v>1025</v>
      </c>
      <c r="B1" s="141"/>
      <c r="C1" s="138"/>
      <c r="D1" s="311" t="s">
        <v>117</v>
      </c>
    </row>
    <row r="2" spans="1:9">
      <c r="A2" s="141"/>
      <c r="B2" s="141"/>
      <c r="C2" s="142"/>
      <c r="D2" s="104"/>
    </row>
    <row r="3" spans="1:9" ht="15">
      <c r="A3" s="143" t="s">
        <v>36</v>
      </c>
      <c r="B3" s="140" t="s">
        <v>1023</v>
      </c>
      <c r="C3" s="142"/>
      <c r="D3" s="104"/>
    </row>
    <row r="4" spans="1:9" ht="15">
      <c r="A4" s="144" t="s">
        <v>62</v>
      </c>
      <c r="B4" s="127">
        <f>VLOOKUP($B$3,'ProLiant Smart Buy Servers'!B:Q,12,FALSE)</f>
        <v>9499</v>
      </c>
      <c r="C4" s="142"/>
      <c r="D4" s="104"/>
    </row>
    <row r="5" spans="1:9" ht="21.75" customHeight="1">
      <c r="A5" s="145" t="s">
        <v>713</v>
      </c>
      <c r="B5" s="140">
        <f>VLOOKUP($B$3,'ProLiant Smart Buy Servers'!B:Q,13,FALSE)</f>
        <v>3999</v>
      </c>
      <c r="C5" s="142"/>
      <c r="D5" s="104"/>
    </row>
    <row r="6" spans="1:9" ht="15">
      <c r="A6" s="143"/>
      <c r="B6" s="146"/>
      <c r="C6" s="142"/>
      <c r="D6" s="104"/>
    </row>
    <row r="7" spans="1:9" ht="15">
      <c r="A7" s="143"/>
      <c r="B7" s="146"/>
      <c r="C7" s="142"/>
      <c r="D7" s="104"/>
    </row>
    <row r="8" spans="1:9" ht="15">
      <c r="A8" s="143" t="s">
        <v>39</v>
      </c>
      <c r="B8" s="194" t="s">
        <v>1024</v>
      </c>
      <c r="C8" s="142"/>
      <c r="D8" s="104"/>
    </row>
    <row r="9" spans="1:9" ht="15">
      <c r="A9" s="143" t="s">
        <v>40</v>
      </c>
      <c r="B9" s="252" t="s">
        <v>1025</v>
      </c>
      <c r="C9" s="142"/>
      <c r="D9" s="104"/>
    </row>
    <row r="10" spans="1:9" ht="4.5" customHeight="1">
      <c r="A10" s="147"/>
      <c r="B10" s="131"/>
      <c r="C10" s="148"/>
      <c r="D10" s="104"/>
    </row>
    <row r="11" spans="1:9" ht="15.75">
      <c r="A11" s="149" t="s">
        <v>41</v>
      </c>
      <c r="B11" s="122"/>
      <c r="C11" s="142"/>
      <c r="D11" s="149" t="s">
        <v>1230</v>
      </c>
      <c r="E11" s="356"/>
      <c r="F11" s="356"/>
      <c r="G11" s="356"/>
      <c r="H11" s="356"/>
      <c r="I11" s="356"/>
    </row>
    <row r="12" spans="1:9" ht="15.75">
      <c r="A12" s="170" t="s">
        <v>42</v>
      </c>
      <c r="B12" s="171" t="s">
        <v>392</v>
      </c>
      <c r="C12" s="142"/>
      <c r="D12" s="441" t="s">
        <v>1274</v>
      </c>
      <c r="E12" s="440">
        <v>2052</v>
      </c>
      <c r="F12" s="356"/>
      <c r="G12" s="356"/>
      <c r="H12" s="356"/>
      <c r="I12" s="356"/>
    </row>
    <row r="13" spans="1:9" ht="15.75">
      <c r="A13" s="170" t="s">
        <v>59</v>
      </c>
      <c r="B13" s="171" t="s">
        <v>1032</v>
      </c>
      <c r="C13" s="142"/>
      <c r="D13" s="387" t="s">
        <v>1561</v>
      </c>
      <c r="E13" s="356"/>
      <c r="F13" s="356"/>
      <c r="G13" s="356"/>
      <c r="H13" s="356"/>
      <c r="I13" s="356"/>
    </row>
    <row r="14" spans="1:9" ht="15.75">
      <c r="A14" s="170" t="s">
        <v>44</v>
      </c>
      <c r="B14" s="171" t="s">
        <v>1026</v>
      </c>
      <c r="C14" s="142"/>
      <c r="D14" s="386" t="s">
        <v>1231</v>
      </c>
      <c r="E14" s="356"/>
      <c r="F14" s="356"/>
      <c r="G14" s="356"/>
      <c r="H14" s="356"/>
      <c r="I14" s="356"/>
    </row>
    <row r="15" spans="1:9" ht="15.75">
      <c r="A15" s="170" t="s">
        <v>45</v>
      </c>
      <c r="B15" s="171" t="s">
        <v>270</v>
      </c>
      <c r="C15" s="142"/>
      <c r="D15" s="386" t="s">
        <v>1232</v>
      </c>
      <c r="E15" s="356"/>
      <c r="F15" s="356"/>
      <c r="G15" s="356"/>
      <c r="H15" s="356"/>
      <c r="I15" s="356"/>
    </row>
    <row r="16" spans="1:9" ht="15">
      <c r="A16" s="170" t="s">
        <v>46</v>
      </c>
      <c r="B16" s="171" t="s">
        <v>176</v>
      </c>
      <c r="C16" s="142"/>
      <c r="D16" s="443" t="s">
        <v>1557</v>
      </c>
    </row>
    <row r="17" spans="1:4" ht="15">
      <c r="A17" s="170" t="s">
        <v>11</v>
      </c>
      <c r="B17" s="171" t="s">
        <v>271</v>
      </c>
      <c r="C17" s="142"/>
      <c r="D17" s="443" t="s">
        <v>1558</v>
      </c>
    </row>
    <row r="18" spans="1:4" ht="15">
      <c r="A18" s="170" t="s">
        <v>10</v>
      </c>
      <c r="B18" s="171" t="s">
        <v>184</v>
      </c>
      <c r="C18" s="142"/>
      <c r="D18" s="443" t="s">
        <v>1559</v>
      </c>
    </row>
    <row r="19" spans="1:4" ht="15">
      <c r="A19" s="170" t="s">
        <v>12</v>
      </c>
      <c r="B19" s="171" t="s">
        <v>272</v>
      </c>
      <c r="C19" s="142"/>
      <c r="D19" s="443" t="s">
        <v>1560</v>
      </c>
    </row>
    <row r="20" spans="1:4" ht="15">
      <c r="A20" s="170" t="s">
        <v>56</v>
      </c>
      <c r="B20" s="171" t="s">
        <v>188</v>
      </c>
      <c r="C20" s="142"/>
      <c r="D20" s="104"/>
    </row>
    <row r="21" spans="1:4" ht="15">
      <c r="A21" s="170" t="s">
        <v>47</v>
      </c>
      <c r="B21" s="171" t="s">
        <v>172</v>
      </c>
      <c r="C21" s="142"/>
      <c r="D21" s="104"/>
    </row>
    <row r="22" spans="1:4" ht="15">
      <c r="A22" s="170" t="s">
        <v>58</v>
      </c>
      <c r="B22" s="171" t="s">
        <v>85</v>
      </c>
      <c r="C22" s="142"/>
      <c r="D22" s="104"/>
    </row>
    <row r="23" spans="1:4" ht="15">
      <c r="A23" s="170" t="s">
        <v>13</v>
      </c>
      <c r="B23" s="171" t="s">
        <v>257</v>
      </c>
      <c r="C23" s="142"/>
      <c r="D23" s="104"/>
    </row>
    <row r="24" spans="1:4" ht="15">
      <c r="A24" s="170" t="s">
        <v>57</v>
      </c>
      <c r="B24" s="171" t="s">
        <v>60</v>
      </c>
      <c r="C24" s="142"/>
      <c r="D24" s="104"/>
    </row>
    <row r="25" spans="1:4" ht="15">
      <c r="A25" s="170" t="s">
        <v>15</v>
      </c>
      <c r="B25" s="171"/>
      <c r="C25" s="142"/>
      <c r="D25" s="104"/>
    </row>
    <row r="26" spans="1:4" ht="6" customHeight="1">
      <c r="A26" s="155"/>
      <c r="B26" s="156"/>
      <c r="C26" s="148"/>
      <c r="D26" s="104"/>
    </row>
    <row r="27" spans="1:4">
      <c r="A27" s="104" t="s">
        <v>145</v>
      </c>
    </row>
    <row r="28" spans="1:4">
      <c r="A28" s="103" t="s">
        <v>146</v>
      </c>
    </row>
  </sheetData>
  <hyperlinks>
    <hyperlink ref="A28" r:id="rId1" location="intro"/>
    <hyperlink ref="D1" location="'ProLiant Smart Buy Servers'!A1" display="Summary"/>
  </hyperlinks>
  <pageMargins left="0.7" right="0.7" top="0.75" bottom="0.75" header="0.3" footer="0.3"/>
  <pageSetup scale="47" fitToHeight="4" orientation="portrait" r:id="rId2"/>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80" zoomScaleNormal="80" workbookViewId="0">
      <selection activeCell="A12" sqref="A12:B23"/>
    </sheetView>
  </sheetViews>
  <sheetFormatPr defaultColWidth="8.88671875" defaultRowHeight="14.25"/>
  <cols>
    <col min="1" max="1" width="18.109375" style="105" customWidth="1"/>
    <col min="2" max="2" width="61.5546875" style="105" customWidth="1"/>
    <col min="3" max="3" width="14.6640625" style="105" customWidth="1"/>
    <col min="4" max="16384" width="8.88671875" style="105"/>
  </cols>
  <sheetData>
    <row r="1" spans="1:9" ht="15">
      <c r="A1" s="186" t="s">
        <v>1029</v>
      </c>
      <c r="B1" s="141"/>
      <c r="C1" s="138"/>
      <c r="D1" s="311" t="s">
        <v>117</v>
      </c>
    </row>
    <row r="2" spans="1:9">
      <c r="A2" s="141"/>
      <c r="B2" s="141"/>
      <c r="C2" s="142"/>
      <c r="D2" s="104"/>
    </row>
    <row r="3" spans="1:9" ht="15">
      <c r="A3" s="143" t="s">
        <v>36</v>
      </c>
      <c r="B3" s="140" t="s">
        <v>1027</v>
      </c>
      <c r="C3" s="142"/>
      <c r="D3" s="104"/>
    </row>
    <row r="4" spans="1:9" ht="15">
      <c r="A4" s="144" t="s">
        <v>62</v>
      </c>
      <c r="B4" s="127">
        <f>VLOOKUP($B$3,'ProLiant Smart Buy Servers'!B:Q,12,FALSE)</f>
        <v>14899</v>
      </c>
      <c r="C4" s="142"/>
      <c r="D4" s="104"/>
    </row>
    <row r="5" spans="1:9" ht="21.75" customHeight="1">
      <c r="A5" s="145" t="s">
        <v>713</v>
      </c>
      <c r="B5" s="140">
        <f>VLOOKUP($B$3,'ProLiant Smart Buy Servers'!B:Q,13,FALSE)</f>
        <v>4097</v>
      </c>
      <c r="C5" s="142"/>
      <c r="D5" s="104"/>
    </row>
    <row r="6" spans="1:9" ht="15">
      <c r="A6" s="143"/>
      <c r="B6" s="146"/>
      <c r="C6" s="142"/>
      <c r="D6" s="104"/>
    </row>
    <row r="7" spans="1:9" ht="15">
      <c r="A7" s="143"/>
      <c r="B7" s="146"/>
      <c r="C7" s="142"/>
      <c r="D7" s="104"/>
    </row>
    <row r="8" spans="1:9" ht="15">
      <c r="A8" s="143" t="s">
        <v>39</v>
      </c>
      <c r="B8" s="194" t="s">
        <v>1028</v>
      </c>
      <c r="C8" s="142"/>
      <c r="D8" s="104"/>
    </row>
    <row r="9" spans="1:9" ht="15">
      <c r="A9" s="143" t="s">
        <v>40</v>
      </c>
      <c r="B9" s="252" t="s">
        <v>1029</v>
      </c>
      <c r="C9" s="142"/>
      <c r="D9" s="104"/>
    </row>
    <row r="10" spans="1:9" ht="4.5" customHeight="1">
      <c r="A10" s="147"/>
      <c r="B10" s="131"/>
      <c r="C10" s="148"/>
      <c r="D10" s="104"/>
    </row>
    <row r="11" spans="1:9" ht="15.75">
      <c r="A11" s="149" t="s">
        <v>41</v>
      </c>
      <c r="B11" s="122"/>
      <c r="C11" s="142"/>
      <c r="D11" s="149" t="s">
        <v>1230</v>
      </c>
      <c r="E11" s="356"/>
      <c r="F11" s="356"/>
      <c r="G11" s="356"/>
      <c r="H11" s="356"/>
      <c r="I11" s="356"/>
    </row>
    <row r="12" spans="1:9" ht="15.75">
      <c r="A12" s="170" t="s">
        <v>42</v>
      </c>
      <c r="B12" s="171" t="s">
        <v>392</v>
      </c>
      <c r="C12" s="142"/>
      <c r="D12" s="441" t="s">
        <v>1274</v>
      </c>
      <c r="E12" s="440">
        <v>2052</v>
      </c>
      <c r="F12" s="356"/>
      <c r="G12" s="356"/>
      <c r="H12" s="356"/>
      <c r="I12" s="356"/>
    </row>
    <row r="13" spans="1:9" ht="15.75">
      <c r="A13" s="170" t="s">
        <v>59</v>
      </c>
      <c r="B13" s="171" t="s">
        <v>1030</v>
      </c>
      <c r="C13" s="142"/>
      <c r="D13" s="387" t="s">
        <v>1561</v>
      </c>
      <c r="E13" s="356"/>
      <c r="F13" s="356"/>
      <c r="G13" s="356"/>
      <c r="H13" s="356"/>
      <c r="I13" s="356"/>
    </row>
    <row r="14" spans="1:9" ht="15.75">
      <c r="A14" s="170" t="s">
        <v>44</v>
      </c>
      <c r="B14" s="171" t="s">
        <v>1026</v>
      </c>
      <c r="C14" s="142"/>
      <c r="D14" s="386" t="s">
        <v>1231</v>
      </c>
      <c r="E14" s="356"/>
      <c r="F14" s="356"/>
      <c r="G14" s="356"/>
      <c r="H14" s="356"/>
      <c r="I14" s="356"/>
    </row>
    <row r="15" spans="1:9" ht="15.75">
      <c r="A15" s="170" t="s">
        <v>45</v>
      </c>
      <c r="B15" s="171" t="s">
        <v>270</v>
      </c>
      <c r="C15" s="142"/>
      <c r="D15" s="386" t="s">
        <v>1232</v>
      </c>
      <c r="E15" s="356"/>
      <c r="F15" s="356"/>
      <c r="G15" s="356"/>
      <c r="H15" s="356"/>
      <c r="I15" s="356"/>
    </row>
    <row r="16" spans="1:9" ht="15">
      <c r="A16" s="170" t="s">
        <v>46</v>
      </c>
      <c r="B16" s="171" t="s">
        <v>176</v>
      </c>
      <c r="C16" s="142"/>
      <c r="D16" s="443" t="s">
        <v>1557</v>
      </c>
    </row>
    <row r="17" spans="1:4" ht="15">
      <c r="A17" s="170" t="s">
        <v>11</v>
      </c>
      <c r="B17" s="171" t="s">
        <v>271</v>
      </c>
      <c r="C17" s="142"/>
      <c r="D17" s="443" t="s">
        <v>1558</v>
      </c>
    </row>
    <row r="18" spans="1:4" ht="15">
      <c r="A18" s="170" t="s">
        <v>10</v>
      </c>
      <c r="B18" s="171" t="s">
        <v>184</v>
      </c>
      <c r="C18" s="142"/>
      <c r="D18" s="443" t="s">
        <v>1559</v>
      </c>
    </row>
    <row r="19" spans="1:4" ht="15">
      <c r="A19" s="170" t="s">
        <v>12</v>
      </c>
      <c r="B19" s="171" t="s">
        <v>272</v>
      </c>
      <c r="C19" s="142"/>
      <c r="D19" s="443" t="s">
        <v>1560</v>
      </c>
    </row>
    <row r="20" spans="1:4" ht="15">
      <c r="A20" s="170" t="s">
        <v>56</v>
      </c>
      <c r="B20" s="171" t="s">
        <v>188</v>
      </c>
      <c r="C20" s="142"/>
      <c r="D20" s="104"/>
    </row>
    <row r="21" spans="1:4" ht="15">
      <c r="A21" s="170" t="s">
        <v>47</v>
      </c>
      <c r="B21" s="171" t="s">
        <v>172</v>
      </c>
      <c r="C21" s="142"/>
      <c r="D21" s="104"/>
    </row>
    <row r="22" spans="1:4" ht="15">
      <c r="A22" s="170" t="s">
        <v>58</v>
      </c>
      <c r="B22" s="171" t="s">
        <v>85</v>
      </c>
      <c r="C22" s="142"/>
      <c r="D22" s="104"/>
    </row>
    <row r="23" spans="1:4" ht="15">
      <c r="A23" s="170" t="s">
        <v>13</v>
      </c>
      <c r="B23" s="171" t="s">
        <v>257</v>
      </c>
      <c r="C23" s="142"/>
      <c r="D23" s="104"/>
    </row>
    <row r="24" spans="1:4" ht="15">
      <c r="A24" s="170" t="s">
        <v>57</v>
      </c>
      <c r="B24" s="171" t="s">
        <v>60</v>
      </c>
      <c r="C24" s="142"/>
      <c r="D24" s="104"/>
    </row>
    <row r="25" spans="1:4" ht="15">
      <c r="A25" s="170" t="s">
        <v>15</v>
      </c>
      <c r="B25" s="171"/>
      <c r="C25" s="142"/>
      <c r="D25" s="104"/>
    </row>
    <row r="26" spans="1:4" ht="6" customHeight="1">
      <c r="A26" s="155"/>
      <c r="B26" s="156"/>
      <c r="C26" s="148"/>
      <c r="D26" s="104"/>
    </row>
    <row r="27" spans="1:4">
      <c r="A27" s="104" t="s">
        <v>145</v>
      </c>
    </row>
    <row r="28" spans="1:4">
      <c r="A28" s="103" t="s">
        <v>146</v>
      </c>
    </row>
  </sheetData>
  <hyperlinks>
    <hyperlink ref="A28" r:id="rId1" location="intro"/>
    <hyperlink ref="D1" location="'ProLiant Smart Buy Servers'!A1" display="Summary"/>
  </hyperlinks>
  <pageMargins left="0.7" right="0.7" top="0.75" bottom="0.75" header="0.3" footer="0.3"/>
  <pageSetup scale="47" fitToHeight="4" orientation="portrait" r:id="rId2"/>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zoomScale="80" zoomScaleNormal="80" workbookViewId="0">
      <selection activeCell="A12" sqref="A12:B24"/>
    </sheetView>
  </sheetViews>
  <sheetFormatPr defaultColWidth="8.88671875" defaultRowHeight="14.25"/>
  <cols>
    <col min="1" max="1" width="18.109375" style="105" customWidth="1"/>
    <col min="2" max="2" width="61.5546875" style="105" customWidth="1"/>
    <col min="3" max="3" width="14.6640625" style="105" customWidth="1"/>
    <col min="4" max="16384" width="8.88671875" style="105"/>
  </cols>
  <sheetData>
    <row r="1" spans="1:10" ht="15">
      <c r="A1" s="186" t="s">
        <v>996</v>
      </c>
      <c r="B1" s="141"/>
      <c r="C1" s="138"/>
      <c r="D1" s="311" t="s">
        <v>117</v>
      </c>
    </row>
    <row r="2" spans="1:10">
      <c r="A2" s="141"/>
      <c r="B2" s="141"/>
      <c r="C2" s="142"/>
      <c r="D2" s="104"/>
    </row>
    <row r="3" spans="1:10" ht="15">
      <c r="A3" s="143" t="s">
        <v>36</v>
      </c>
      <c r="B3" s="140" t="s">
        <v>991</v>
      </c>
      <c r="C3" s="142"/>
      <c r="D3" s="104"/>
    </row>
    <row r="4" spans="1:10" ht="15">
      <c r="A4" s="144" t="s">
        <v>62</v>
      </c>
      <c r="B4" s="127">
        <f>VLOOKUP($B$3,'ProLiant Smart Buy Servers'!B:Q,12,FALSE)</f>
        <v>9999</v>
      </c>
      <c r="C4" s="142"/>
      <c r="D4" s="104"/>
    </row>
    <row r="5" spans="1:10" ht="21.75" customHeight="1">
      <c r="A5" s="145" t="s">
        <v>713</v>
      </c>
      <c r="B5" s="140">
        <f>VLOOKUP($B$3,'ProLiant Smart Buy Servers'!B:Q,13,FALSE)</f>
        <v>4016</v>
      </c>
      <c r="C5" s="142"/>
      <c r="D5" s="104"/>
    </row>
    <row r="6" spans="1:10" ht="15">
      <c r="A6" s="143"/>
      <c r="B6" s="146"/>
      <c r="C6" s="142"/>
      <c r="D6" s="104"/>
    </row>
    <row r="7" spans="1:10" ht="15">
      <c r="A7" s="143"/>
      <c r="B7" s="146"/>
      <c r="C7" s="142"/>
      <c r="D7" s="104"/>
    </row>
    <row r="8" spans="1:10" ht="15">
      <c r="A8" s="143" t="s">
        <v>39</v>
      </c>
      <c r="B8" s="194" t="s">
        <v>995</v>
      </c>
      <c r="C8" s="142"/>
      <c r="D8" s="104"/>
    </row>
    <row r="9" spans="1:10" ht="15">
      <c r="A9" s="143" t="s">
        <v>40</v>
      </c>
      <c r="B9" s="252" t="s">
        <v>996</v>
      </c>
      <c r="C9" s="142"/>
      <c r="D9" s="104"/>
    </row>
    <row r="10" spans="1:10" ht="4.5" customHeight="1">
      <c r="A10" s="147"/>
      <c r="B10" s="131"/>
      <c r="C10" s="148"/>
      <c r="D10" s="104"/>
    </row>
    <row r="11" spans="1:10" ht="15.75">
      <c r="A11" s="149" t="s">
        <v>41</v>
      </c>
      <c r="B11" s="122"/>
      <c r="C11" s="142"/>
      <c r="D11" s="104"/>
      <c r="E11" s="149" t="s">
        <v>1230</v>
      </c>
      <c r="F11" s="356"/>
      <c r="G11" s="356"/>
      <c r="H11" s="356"/>
      <c r="I11" s="356"/>
      <c r="J11" s="356"/>
    </row>
    <row r="12" spans="1:10" ht="15.75">
      <c r="A12" s="170" t="s">
        <v>42</v>
      </c>
      <c r="B12" s="171" t="s">
        <v>997</v>
      </c>
      <c r="C12" s="142"/>
      <c r="D12" s="104"/>
      <c r="E12" s="441" t="s">
        <v>508</v>
      </c>
      <c r="F12" s="440">
        <v>2351</v>
      </c>
      <c r="G12" s="356"/>
      <c r="H12" s="356"/>
      <c r="I12" s="356"/>
      <c r="J12" s="356"/>
    </row>
    <row r="13" spans="1:10" ht="15.75">
      <c r="A13" s="170" t="s">
        <v>59</v>
      </c>
      <c r="B13" s="171" t="s">
        <v>998</v>
      </c>
      <c r="C13" s="142"/>
      <c r="D13" s="104"/>
      <c r="E13" s="387" t="s">
        <v>1561</v>
      </c>
      <c r="F13" s="356"/>
      <c r="G13" s="356"/>
      <c r="H13" s="356"/>
      <c r="I13" s="356"/>
      <c r="J13" s="356"/>
    </row>
    <row r="14" spans="1:10" ht="15.75">
      <c r="A14" s="170" t="s">
        <v>44</v>
      </c>
      <c r="B14" s="171" t="s">
        <v>1010</v>
      </c>
      <c r="C14" s="142"/>
      <c r="D14" s="104"/>
      <c r="E14" s="386" t="s">
        <v>1231</v>
      </c>
      <c r="F14" s="356"/>
      <c r="G14" s="356"/>
      <c r="H14" s="356"/>
      <c r="I14" s="356"/>
      <c r="J14" s="356"/>
    </row>
    <row r="15" spans="1:10" ht="15.75">
      <c r="A15" s="170" t="s">
        <v>1005</v>
      </c>
      <c r="B15" s="171" t="s">
        <v>1006</v>
      </c>
      <c r="C15" s="142"/>
      <c r="D15" s="104"/>
      <c r="E15" s="386" t="s">
        <v>1232</v>
      </c>
      <c r="F15" s="356"/>
      <c r="G15" s="356"/>
      <c r="H15" s="356"/>
      <c r="I15" s="356"/>
      <c r="J15" s="356"/>
    </row>
    <row r="16" spans="1:10" ht="15">
      <c r="A16" s="170" t="s">
        <v>45</v>
      </c>
      <c r="B16" s="171" t="s">
        <v>999</v>
      </c>
      <c r="C16" s="142"/>
      <c r="D16" s="104"/>
      <c r="E16" s="443" t="s">
        <v>1557</v>
      </c>
    </row>
    <row r="17" spans="1:5" ht="15">
      <c r="A17" s="170" t="s">
        <v>46</v>
      </c>
      <c r="B17" s="171" t="s">
        <v>1000</v>
      </c>
      <c r="C17" s="142"/>
      <c r="D17" s="104"/>
      <c r="E17" s="443" t="s">
        <v>1558</v>
      </c>
    </row>
    <row r="18" spans="1:5" ht="15">
      <c r="A18" s="170" t="s">
        <v>11</v>
      </c>
      <c r="B18" s="171" t="s">
        <v>5</v>
      </c>
      <c r="C18" s="142"/>
      <c r="D18" s="104"/>
      <c r="E18" s="443" t="s">
        <v>1559</v>
      </c>
    </row>
    <row r="19" spans="1:5" ht="15">
      <c r="A19" s="170" t="s">
        <v>10</v>
      </c>
      <c r="B19" s="171" t="s">
        <v>256</v>
      </c>
      <c r="C19" s="142"/>
      <c r="D19" s="104"/>
      <c r="E19" s="443" t="s">
        <v>1560</v>
      </c>
    </row>
    <row r="20" spans="1:5" ht="15">
      <c r="A20" s="170" t="s">
        <v>12</v>
      </c>
      <c r="B20" s="171" t="s">
        <v>1001</v>
      </c>
      <c r="C20" s="142"/>
      <c r="D20" s="104"/>
    </row>
    <row r="21" spans="1:5" ht="15">
      <c r="A21" s="170" t="s">
        <v>56</v>
      </c>
      <c r="B21" s="171" t="s">
        <v>1002</v>
      </c>
      <c r="C21" s="142"/>
      <c r="D21" s="104"/>
    </row>
    <row r="22" spans="1:5" ht="15">
      <c r="A22" s="170" t="s">
        <v>47</v>
      </c>
      <c r="B22" s="171" t="s">
        <v>1003</v>
      </c>
      <c r="C22" s="142"/>
      <c r="D22" s="104"/>
    </row>
    <row r="23" spans="1:5" ht="15">
      <c r="A23" s="170" t="s">
        <v>58</v>
      </c>
      <c r="B23" s="171" t="s">
        <v>85</v>
      </c>
      <c r="C23" s="142"/>
      <c r="D23" s="104"/>
    </row>
    <row r="24" spans="1:5" ht="15">
      <c r="A24" s="170" t="s">
        <v>13</v>
      </c>
      <c r="B24" s="171" t="s">
        <v>1004</v>
      </c>
      <c r="C24" s="142"/>
      <c r="D24" s="104"/>
    </row>
    <row r="25" spans="1:5" ht="15">
      <c r="A25" s="170" t="s">
        <v>57</v>
      </c>
      <c r="B25" s="171" t="s">
        <v>60</v>
      </c>
      <c r="C25" s="142"/>
      <c r="D25" s="104"/>
    </row>
    <row r="26" spans="1:5" ht="15">
      <c r="A26" s="170" t="s">
        <v>15</v>
      </c>
      <c r="B26" s="171"/>
      <c r="C26" s="142"/>
      <c r="D26" s="104"/>
    </row>
    <row r="27" spans="1:5" ht="6" customHeight="1">
      <c r="A27" s="155"/>
      <c r="B27" s="156"/>
      <c r="C27" s="148"/>
      <c r="D27" s="104"/>
    </row>
    <row r="28" spans="1:5">
      <c r="A28" s="104" t="s">
        <v>145</v>
      </c>
    </row>
    <row r="29" spans="1:5">
      <c r="A29" s="103" t="s">
        <v>146</v>
      </c>
    </row>
  </sheetData>
  <hyperlinks>
    <hyperlink ref="A29" r:id="rId1" location="intro"/>
    <hyperlink ref="D1" location="'ProLiant Smart Buy Servers'!A1" display="Summary"/>
  </hyperlinks>
  <pageMargins left="0.7" right="0.7" top="0.75" bottom="0.75" header="0.3" footer="0.3"/>
  <pageSetup scale="45" fitToHeight="4" orientation="portrait" r:id="rId2"/>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zoomScale="80" zoomScaleNormal="80" workbookViewId="0">
      <selection activeCell="B24" sqref="A12:B24"/>
    </sheetView>
  </sheetViews>
  <sheetFormatPr defaultColWidth="8.88671875" defaultRowHeight="14.25"/>
  <cols>
    <col min="1" max="1" width="18.109375" style="105" customWidth="1"/>
    <col min="2" max="2" width="61.5546875" style="105" customWidth="1"/>
    <col min="3" max="3" width="23.109375" style="105" customWidth="1"/>
    <col min="4" max="16384" width="8.88671875" style="105"/>
  </cols>
  <sheetData>
    <row r="1" spans="1:9" ht="15">
      <c r="A1" s="186" t="s">
        <v>1009</v>
      </c>
      <c r="B1" s="141"/>
      <c r="C1" s="138"/>
      <c r="D1" s="311" t="s">
        <v>117</v>
      </c>
    </row>
    <row r="2" spans="1:9">
      <c r="A2" s="141"/>
      <c r="B2" s="141"/>
      <c r="C2" s="142"/>
      <c r="D2" s="104"/>
    </row>
    <row r="3" spans="1:9" ht="15">
      <c r="A3" s="143" t="s">
        <v>36</v>
      </c>
      <c r="B3" s="140" t="s">
        <v>989</v>
      </c>
      <c r="C3" s="142"/>
      <c r="D3" s="104"/>
    </row>
    <row r="4" spans="1:9" ht="15">
      <c r="A4" s="144" t="s">
        <v>62</v>
      </c>
      <c r="B4" s="127">
        <f>VLOOKUP($B$3,'ProLiant Smart Buy Servers'!B:Q,12,FALSE)</f>
        <v>16699</v>
      </c>
      <c r="C4" s="142"/>
      <c r="D4" s="104"/>
    </row>
    <row r="5" spans="1:9" ht="21.75" customHeight="1">
      <c r="A5" s="145" t="s">
        <v>713</v>
      </c>
      <c r="B5" s="140">
        <f>VLOOKUP($B$3,'ProLiant Smart Buy Servers'!B:Q,13,FALSE)</f>
        <v>5626</v>
      </c>
      <c r="C5" s="142"/>
      <c r="D5" s="104"/>
    </row>
    <row r="6" spans="1:9" ht="15">
      <c r="A6" s="143"/>
      <c r="B6" s="146"/>
      <c r="C6" s="142"/>
      <c r="D6" s="104"/>
    </row>
    <row r="7" spans="1:9" ht="15">
      <c r="A7" s="143"/>
      <c r="B7" s="146"/>
      <c r="C7" s="142"/>
      <c r="D7" s="104"/>
    </row>
    <row r="8" spans="1:9" ht="15">
      <c r="A8" s="143" t="s">
        <v>39</v>
      </c>
      <c r="B8" s="194" t="s">
        <v>1007</v>
      </c>
      <c r="C8" s="142"/>
      <c r="D8" s="104"/>
    </row>
    <row r="9" spans="1:9" ht="15">
      <c r="A9" s="143" t="s">
        <v>40</v>
      </c>
      <c r="B9" s="252" t="s">
        <v>1009</v>
      </c>
      <c r="C9" s="142"/>
      <c r="D9" s="104"/>
    </row>
    <row r="10" spans="1:9" ht="4.5" customHeight="1">
      <c r="A10" s="147"/>
      <c r="B10" s="131"/>
      <c r="C10" s="148"/>
      <c r="D10" s="104"/>
    </row>
    <row r="11" spans="1:9" ht="15.75">
      <c r="A11" s="149" t="s">
        <v>41</v>
      </c>
      <c r="B11" s="122"/>
      <c r="C11" s="142"/>
      <c r="D11" s="149" t="s">
        <v>1230</v>
      </c>
      <c r="E11" s="356"/>
      <c r="F11" s="356"/>
      <c r="G11" s="356"/>
      <c r="H11" s="356"/>
      <c r="I11" s="356"/>
    </row>
    <row r="12" spans="1:9" ht="15.75">
      <c r="A12" s="170" t="s">
        <v>42</v>
      </c>
      <c r="B12" s="171" t="s">
        <v>997</v>
      </c>
      <c r="C12" s="142"/>
      <c r="D12" s="441" t="s">
        <v>508</v>
      </c>
      <c r="E12" s="440">
        <v>2351</v>
      </c>
      <c r="F12" s="356"/>
      <c r="G12" s="356"/>
      <c r="H12" s="356"/>
      <c r="I12" s="356"/>
    </row>
    <row r="13" spans="1:9" ht="15.75">
      <c r="A13" s="170" t="s">
        <v>59</v>
      </c>
      <c r="B13" s="171" t="s">
        <v>1008</v>
      </c>
      <c r="C13" s="142"/>
      <c r="D13" s="387" t="s">
        <v>1561</v>
      </c>
      <c r="E13" s="356"/>
      <c r="F13" s="356"/>
      <c r="G13" s="356"/>
      <c r="H13" s="356"/>
      <c r="I13" s="356"/>
    </row>
    <row r="14" spans="1:9" ht="15.75">
      <c r="A14" s="170" t="s">
        <v>44</v>
      </c>
      <c r="B14" s="171" t="s">
        <v>1010</v>
      </c>
      <c r="C14" s="142"/>
      <c r="D14" s="386" t="s">
        <v>1231</v>
      </c>
      <c r="E14" s="356"/>
      <c r="F14" s="356"/>
      <c r="G14" s="356"/>
      <c r="H14" s="356"/>
      <c r="I14" s="356"/>
    </row>
    <row r="15" spans="1:9" ht="15.75">
      <c r="A15" s="170" t="s">
        <v>1005</v>
      </c>
      <c r="B15" s="171" t="s">
        <v>1006</v>
      </c>
      <c r="C15" s="142"/>
      <c r="D15" s="386" t="s">
        <v>1232</v>
      </c>
      <c r="E15" s="356"/>
      <c r="F15" s="356"/>
      <c r="G15" s="356"/>
      <c r="H15" s="356"/>
      <c r="I15" s="356"/>
    </row>
    <row r="16" spans="1:9" ht="15">
      <c r="A16" s="170" t="s">
        <v>45</v>
      </c>
      <c r="B16" s="171" t="s">
        <v>999</v>
      </c>
      <c r="C16" s="142"/>
      <c r="D16" s="443" t="s">
        <v>1557</v>
      </c>
    </row>
    <row r="17" spans="1:4" ht="15">
      <c r="A17" s="170" t="s">
        <v>46</v>
      </c>
      <c r="B17" s="171" t="s">
        <v>1000</v>
      </c>
      <c r="C17" s="142"/>
      <c r="D17" s="443" t="s">
        <v>1558</v>
      </c>
    </row>
    <row r="18" spans="1:4" ht="15">
      <c r="A18" s="170" t="s">
        <v>11</v>
      </c>
      <c r="B18" s="171" t="s">
        <v>5</v>
      </c>
      <c r="C18" s="142"/>
      <c r="D18" s="443" t="s">
        <v>1559</v>
      </c>
    </row>
    <row r="19" spans="1:4" ht="15">
      <c r="A19" s="170" t="s">
        <v>10</v>
      </c>
      <c r="B19" s="171" t="s">
        <v>256</v>
      </c>
      <c r="C19" s="142"/>
      <c r="D19" s="443" t="s">
        <v>1560</v>
      </c>
    </row>
    <row r="20" spans="1:4" ht="15">
      <c r="A20" s="170" t="s">
        <v>12</v>
      </c>
      <c r="B20" s="171" t="s">
        <v>1001</v>
      </c>
      <c r="C20" s="142"/>
      <c r="D20" s="104"/>
    </row>
    <row r="21" spans="1:4" ht="15">
      <c r="A21" s="170" t="s">
        <v>56</v>
      </c>
      <c r="B21" s="171" t="s">
        <v>1002</v>
      </c>
      <c r="C21" s="142"/>
      <c r="D21" s="104"/>
    </row>
    <row r="22" spans="1:4" ht="15">
      <c r="A22" s="170" t="s">
        <v>47</v>
      </c>
      <c r="B22" s="171" t="s">
        <v>1003</v>
      </c>
      <c r="C22" s="142"/>
      <c r="D22" s="104"/>
    </row>
    <row r="23" spans="1:4" ht="15">
      <c r="A23" s="170" t="s">
        <v>58</v>
      </c>
      <c r="B23" s="171" t="s">
        <v>85</v>
      </c>
      <c r="C23" s="142"/>
      <c r="D23" s="104"/>
    </row>
    <row r="24" spans="1:4" ht="15">
      <c r="A24" s="170" t="s">
        <v>13</v>
      </c>
      <c r="B24" s="171" t="s">
        <v>1004</v>
      </c>
      <c r="C24" s="142"/>
      <c r="D24" s="104"/>
    </row>
    <row r="25" spans="1:4" ht="15">
      <c r="A25" s="170" t="s">
        <v>57</v>
      </c>
      <c r="B25" s="171" t="s">
        <v>60</v>
      </c>
      <c r="C25" s="142"/>
      <c r="D25" s="104"/>
    </row>
    <row r="26" spans="1:4" ht="15">
      <c r="A26" s="170" t="s">
        <v>15</v>
      </c>
      <c r="B26" s="171"/>
      <c r="C26" s="142"/>
      <c r="D26" s="104"/>
    </row>
    <row r="27" spans="1:4" ht="6" customHeight="1">
      <c r="A27" s="155"/>
      <c r="B27" s="156"/>
      <c r="C27" s="148"/>
      <c r="D27" s="104"/>
    </row>
    <row r="28" spans="1:4">
      <c r="A28" s="104" t="s">
        <v>145</v>
      </c>
    </row>
    <row r="29" spans="1:4">
      <c r="A29" s="103" t="s">
        <v>146</v>
      </c>
    </row>
  </sheetData>
  <hyperlinks>
    <hyperlink ref="A29" r:id="rId1" location="intro"/>
    <hyperlink ref="D1" location="'ProLiant Smart Buy Servers'!A1" display="Summary"/>
  </hyperlinks>
  <pageMargins left="0.7" right="0.7" top="0.75" bottom="0.75" header="0.3" footer="0.3"/>
  <pageSetup scale="45" fitToHeight="4" orientation="portrait" r:id="rId2"/>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zoomScale="80" zoomScaleNormal="80" workbookViewId="0">
      <selection activeCell="D1" sqref="D1"/>
    </sheetView>
  </sheetViews>
  <sheetFormatPr defaultColWidth="8.88671875" defaultRowHeight="14.25"/>
  <cols>
    <col min="1" max="1" width="18.109375" style="105" customWidth="1"/>
    <col min="2" max="2" width="61.5546875" style="105" customWidth="1"/>
    <col min="3" max="3" width="14.6640625" style="105" customWidth="1"/>
    <col min="4" max="16384" width="8.88671875" style="105"/>
  </cols>
  <sheetData>
    <row r="1" spans="1:4" ht="15">
      <c r="A1" s="186" t="s">
        <v>1575</v>
      </c>
      <c r="B1" s="141"/>
      <c r="C1" s="138"/>
      <c r="D1" s="311" t="s">
        <v>117</v>
      </c>
    </row>
    <row r="2" spans="1:4">
      <c r="A2" s="141"/>
      <c r="B2" s="141"/>
      <c r="C2" s="142"/>
      <c r="D2" s="104"/>
    </row>
    <row r="3" spans="1:4" ht="15">
      <c r="A3" s="143" t="s">
        <v>36</v>
      </c>
      <c r="B3" s="140" t="s">
        <v>1573</v>
      </c>
      <c r="C3" s="142"/>
      <c r="D3" s="104"/>
    </row>
    <row r="4" spans="1:4" ht="15">
      <c r="A4" s="144" t="s">
        <v>62</v>
      </c>
      <c r="B4" s="127">
        <v>20205</v>
      </c>
      <c r="C4" s="142"/>
      <c r="D4" s="104"/>
    </row>
    <row r="5" spans="1:4" ht="21.75" customHeight="1">
      <c r="A5" s="145" t="s">
        <v>713</v>
      </c>
      <c r="B5" s="140">
        <v>7480</v>
      </c>
      <c r="C5" s="142"/>
      <c r="D5" s="104"/>
    </row>
    <row r="6" spans="1:4" ht="15">
      <c r="A6" s="143"/>
      <c r="B6" s="146"/>
      <c r="C6" s="142"/>
      <c r="D6" s="104"/>
    </row>
    <row r="7" spans="1:4" ht="15">
      <c r="A7" s="143"/>
      <c r="B7" s="146"/>
      <c r="C7" s="142"/>
      <c r="D7" s="104"/>
    </row>
    <row r="8" spans="1:4" ht="15">
      <c r="A8" s="143" t="s">
        <v>39</v>
      </c>
      <c r="B8" s="194" t="s">
        <v>1576</v>
      </c>
      <c r="C8" s="142"/>
      <c r="D8" s="104"/>
    </row>
    <row r="9" spans="1:4" ht="15">
      <c r="A9" s="143" t="s">
        <v>40</v>
      </c>
      <c r="B9" s="252" t="s">
        <v>1575</v>
      </c>
      <c r="C9" s="142"/>
      <c r="D9" s="104"/>
    </row>
    <row r="10" spans="1:4" ht="4.5" customHeight="1">
      <c r="A10" s="147"/>
      <c r="B10" s="131"/>
      <c r="C10" s="148"/>
      <c r="D10" s="104"/>
    </row>
    <row r="11" spans="1:4" ht="15">
      <c r="A11" s="149" t="s">
        <v>41</v>
      </c>
      <c r="B11" s="122"/>
      <c r="C11" s="142"/>
      <c r="D11" s="104"/>
    </row>
    <row r="12" spans="1:4" ht="15">
      <c r="A12" s="170" t="s">
        <v>42</v>
      </c>
      <c r="B12" s="171" t="s">
        <v>997</v>
      </c>
      <c r="C12" s="142"/>
      <c r="D12" s="104"/>
    </row>
    <row r="13" spans="1:4" ht="15">
      <c r="A13" s="170" t="s">
        <v>59</v>
      </c>
      <c r="B13" s="171" t="s">
        <v>1577</v>
      </c>
      <c r="C13" s="142"/>
      <c r="D13" s="104"/>
    </row>
    <row r="14" spans="1:4" ht="15">
      <c r="A14" s="170" t="s">
        <v>44</v>
      </c>
      <c r="B14" s="171" t="s">
        <v>1010</v>
      </c>
      <c r="C14" s="142"/>
      <c r="D14" s="104"/>
    </row>
    <row r="15" spans="1:4" ht="15">
      <c r="A15" s="170" t="s">
        <v>1005</v>
      </c>
      <c r="B15" s="171" t="s">
        <v>1006</v>
      </c>
      <c r="C15" s="142"/>
      <c r="D15" s="104"/>
    </row>
    <row r="16" spans="1:4" ht="15">
      <c r="A16" s="170" t="s">
        <v>45</v>
      </c>
      <c r="B16" s="171" t="s">
        <v>999</v>
      </c>
      <c r="C16" s="142"/>
      <c r="D16" s="104"/>
    </row>
    <row r="17" spans="1:4" ht="15">
      <c r="A17" s="170" t="s">
        <v>46</v>
      </c>
      <c r="B17" s="171" t="s">
        <v>1000</v>
      </c>
      <c r="C17" s="142"/>
      <c r="D17" s="104"/>
    </row>
    <row r="18" spans="1:4" ht="15">
      <c r="A18" s="170" t="s">
        <v>11</v>
      </c>
      <c r="B18" s="171" t="s">
        <v>5</v>
      </c>
      <c r="C18" s="142"/>
      <c r="D18" s="104"/>
    </row>
    <row r="19" spans="1:4" ht="15">
      <c r="A19" s="170" t="s">
        <v>10</v>
      </c>
      <c r="B19" s="171" t="s">
        <v>256</v>
      </c>
      <c r="C19" s="142"/>
      <c r="D19" s="104"/>
    </row>
    <row r="20" spans="1:4" ht="15">
      <c r="A20" s="170" t="s">
        <v>12</v>
      </c>
      <c r="B20" s="171" t="s">
        <v>1001</v>
      </c>
      <c r="C20" s="142"/>
      <c r="D20" s="104"/>
    </row>
    <row r="21" spans="1:4" ht="15">
      <c r="A21" s="170" t="s">
        <v>56</v>
      </c>
      <c r="B21" s="171" t="s">
        <v>1002</v>
      </c>
      <c r="C21" s="142"/>
      <c r="D21" s="104"/>
    </row>
    <row r="22" spans="1:4" ht="15">
      <c r="A22" s="170" t="s">
        <v>47</v>
      </c>
      <c r="B22" s="171" t="s">
        <v>1003</v>
      </c>
      <c r="C22" s="142"/>
      <c r="D22" s="104"/>
    </row>
    <row r="23" spans="1:4" ht="15">
      <c r="A23" s="170" t="s">
        <v>58</v>
      </c>
      <c r="B23" s="171" t="s">
        <v>85</v>
      </c>
      <c r="C23" s="142"/>
      <c r="D23" s="104"/>
    </row>
    <row r="24" spans="1:4" ht="15">
      <c r="A24" s="170" t="s">
        <v>13</v>
      </c>
      <c r="B24" s="171" t="s">
        <v>1004</v>
      </c>
      <c r="C24" s="142"/>
      <c r="D24" s="104"/>
    </row>
    <row r="25" spans="1:4" ht="15">
      <c r="A25" s="170" t="s">
        <v>57</v>
      </c>
      <c r="B25" s="171" t="s">
        <v>60</v>
      </c>
      <c r="C25" s="142"/>
      <c r="D25" s="104"/>
    </row>
    <row r="26" spans="1:4" ht="15">
      <c r="A26" s="170" t="s">
        <v>15</v>
      </c>
      <c r="B26" s="171"/>
      <c r="C26" s="142"/>
      <c r="D26" s="104"/>
    </row>
    <row r="27" spans="1:4" ht="6" customHeight="1">
      <c r="A27" s="155"/>
      <c r="B27" s="156"/>
      <c r="C27" s="148"/>
      <c r="D27" s="104"/>
    </row>
    <row r="28" spans="1:4">
      <c r="A28" s="104" t="s">
        <v>145</v>
      </c>
    </row>
    <row r="29" spans="1:4">
      <c r="A29" s="103" t="s">
        <v>146</v>
      </c>
    </row>
  </sheetData>
  <hyperlinks>
    <hyperlink ref="A29" r:id="rId1" location="intro"/>
    <hyperlink ref="D1" location="'ProLiant Smart Buy Servers'!A1" display="Summary"/>
  </hyperlinks>
  <pageMargins left="0.7" right="0.7" top="0.75" bottom="0.75" header="0.3" footer="0.3"/>
  <pageSetup scale="72" fitToHeight="4" orientation="portrait" r:id="rId2"/>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zoomScale="80" zoomScaleNormal="80" workbookViewId="0">
      <selection activeCell="D11" sqref="D11:J19"/>
    </sheetView>
  </sheetViews>
  <sheetFormatPr defaultColWidth="8.88671875" defaultRowHeight="14.25"/>
  <cols>
    <col min="1" max="1" width="18.109375" style="105" customWidth="1"/>
    <col min="2" max="2" width="61.5546875" style="105" customWidth="1"/>
    <col min="3" max="3" width="14.6640625" style="105" customWidth="1"/>
    <col min="4" max="16384" width="8.88671875" style="105"/>
  </cols>
  <sheetData>
    <row r="1" spans="1:9" ht="15">
      <c r="A1" s="186" t="s">
        <v>2111</v>
      </c>
      <c r="B1" s="141"/>
      <c r="C1" s="138"/>
      <c r="D1" s="311" t="s">
        <v>117</v>
      </c>
    </row>
    <row r="2" spans="1:9">
      <c r="A2" s="141"/>
      <c r="B2" s="141"/>
      <c r="C2" s="142"/>
      <c r="D2" s="104"/>
    </row>
    <row r="3" spans="1:9" ht="15">
      <c r="A3" s="143" t="s">
        <v>36</v>
      </c>
      <c r="B3" s="140" t="s">
        <v>2105</v>
      </c>
      <c r="C3" s="142"/>
      <c r="D3" s="104"/>
    </row>
    <row r="4" spans="1:9" ht="15">
      <c r="A4" s="144" t="s">
        <v>62</v>
      </c>
      <c r="B4" s="127">
        <f>VLOOKUP($B$3,'[4]ProLiant Smart Buy Servers'!B:Q,12,FALSE)</f>
        <v>9499</v>
      </c>
      <c r="C4" s="142"/>
      <c r="D4" s="104"/>
    </row>
    <row r="5" spans="1:9" ht="21.75" customHeight="1">
      <c r="A5" s="145" t="s">
        <v>713</v>
      </c>
      <c r="B5" s="140">
        <f>VLOOKUP($B$3,'[4]ProLiant Smart Buy Servers'!B:Q,13,FALSE)</f>
        <v>5571</v>
      </c>
      <c r="C5" s="142"/>
      <c r="D5" s="104"/>
    </row>
    <row r="6" spans="1:9" ht="15">
      <c r="A6" s="143"/>
      <c r="B6" s="146"/>
      <c r="C6" s="142"/>
      <c r="D6" s="104"/>
    </row>
    <row r="7" spans="1:9" ht="15">
      <c r="A7" s="143"/>
      <c r="B7" s="146"/>
      <c r="C7" s="142"/>
      <c r="D7" s="104"/>
    </row>
    <row r="8" spans="1:9" ht="15">
      <c r="A8" s="143" t="s">
        <v>39</v>
      </c>
      <c r="B8" s="194" t="s">
        <v>2107</v>
      </c>
      <c r="C8" s="142"/>
      <c r="D8" s="104"/>
    </row>
    <row r="9" spans="1:9" ht="15">
      <c r="A9" s="143" t="s">
        <v>40</v>
      </c>
      <c r="B9" s="252" t="s">
        <v>2111</v>
      </c>
      <c r="C9" s="142"/>
      <c r="D9" s="104"/>
    </row>
    <row r="10" spans="1:9" ht="4.5" customHeight="1">
      <c r="A10" s="147"/>
      <c r="B10" s="131"/>
      <c r="C10" s="148"/>
      <c r="D10" s="104"/>
    </row>
    <row r="11" spans="1:9" ht="15.75">
      <c r="A11" s="149" t="s">
        <v>41</v>
      </c>
      <c r="B11" s="122"/>
      <c r="C11" s="142"/>
      <c r="D11" s="149" t="s">
        <v>1230</v>
      </c>
      <c r="E11" s="356"/>
      <c r="F11" s="356"/>
      <c r="G11" s="356"/>
      <c r="H11" s="356"/>
      <c r="I11" s="356"/>
    </row>
    <row r="12" spans="1:9" ht="15.75">
      <c r="A12" s="170" t="s">
        <v>42</v>
      </c>
      <c r="B12" s="171" t="s">
        <v>2112</v>
      </c>
      <c r="C12" s="142"/>
      <c r="D12" s="441" t="s">
        <v>1997</v>
      </c>
      <c r="E12" s="440">
        <v>2560</v>
      </c>
      <c r="F12" s="356"/>
      <c r="G12" s="356"/>
      <c r="H12" s="356"/>
      <c r="I12" s="356"/>
    </row>
    <row r="13" spans="1:9" ht="15.75">
      <c r="A13" s="170" t="s">
        <v>59</v>
      </c>
      <c r="B13" s="171" t="s">
        <v>2113</v>
      </c>
      <c r="C13" s="142"/>
      <c r="D13" s="387" t="s">
        <v>1561</v>
      </c>
      <c r="E13" s="356"/>
      <c r="F13" s="356"/>
      <c r="G13" s="356"/>
      <c r="H13" s="356"/>
      <c r="I13" s="356"/>
    </row>
    <row r="14" spans="1:9" ht="15.75">
      <c r="A14" s="170" t="s">
        <v>44</v>
      </c>
      <c r="B14" s="171" t="s">
        <v>2114</v>
      </c>
      <c r="C14" s="142"/>
      <c r="D14" s="386" t="s">
        <v>1231</v>
      </c>
      <c r="E14" s="356"/>
      <c r="F14" s="356"/>
      <c r="G14" s="356"/>
      <c r="H14" s="356"/>
      <c r="I14" s="356"/>
    </row>
    <row r="15" spans="1:9" ht="15.75">
      <c r="A15" s="170" t="s">
        <v>45</v>
      </c>
      <c r="B15" s="171" t="s">
        <v>2115</v>
      </c>
      <c r="C15" s="142"/>
      <c r="D15" s="386" t="s">
        <v>1232</v>
      </c>
      <c r="E15" s="356"/>
      <c r="F15" s="356"/>
      <c r="G15" s="356"/>
      <c r="H15" s="356"/>
      <c r="I15" s="356"/>
    </row>
    <row r="16" spans="1:9" ht="15">
      <c r="A16" s="170" t="s">
        <v>46</v>
      </c>
      <c r="B16" s="171" t="s">
        <v>1515</v>
      </c>
      <c r="C16" s="142"/>
      <c r="D16" s="443" t="s">
        <v>1557</v>
      </c>
    </row>
    <row r="17" spans="1:4" ht="15">
      <c r="A17" s="170" t="s">
        <v>11</v>
      </c>
      <c r="B17" s="171" t="s">
        <v>2116</v>
      </c>
      <c r="C17" s="142"/>
      <c r="D17" s="443" t="s">
        <v>1558</v>
      </c>
    </row>
    <row r="18" spans="1:4" ht="15">
      <c r="A18" s="170" t="s">
        <v>1304</v>
      </c>
      <c r="B18" s="171" t="s">
        <v>2117</v>
      </c>
      <c r="C18" s="142"/>
      <c r="D18" s="443" t="s">
        <v>1559</v>
      </c>
    </row>
    <row r="19" spans="1:4" ht="15">
      <c r="A19" s="170" t="s">
        <v>10</v>
      </c>
      <c r="B19" s="171" t="s">
        <v>2118</v>
      </c>
      <c r="C19" s="142"/>
      <c r="D19" s="443" t="s">
        <v>1560</v>
      </c>
    </row>
    <row r="20" spans="1:4" ht="15">
      <c r="A20" s="170" t="s">
        <v>12</v>
      </c>
      <c r="B20" s="171" t="s">
        <v>272</v>
      </c>
      <c r="C20" s="142"/>
      <c r="D20" s="104"/>
    </row>
    <row r="21" spans="1:4" ht="15">
      <c r="A21" s="170" t="s">
        <v>56</v>
      </c>
      <c r="B21" s="171" t="s">
        <v>188</v>
      </c>
      <c r="C21" s="142"/>
      <c r="D21" s="104"/>
    </row>
    <row r="22" spans="1:4" ht="15">
      <c r="A22" s="170" t="s">
        <v>47</v>
      </c>
      <c r="B22" s="171" t="s">
        <v>172</v>
      </c>
      <c r="C22" s="142"/>
      <c r="D22" s="104"/>
    </row>
    <row r="23" spans="1:4" ht="15">
      <c r="A23" s="170" t="s">
        <v>58</v>
      </c>
      <c r="B23" s="171" t="s">
        <v>85</v>
      </c>
      <c r="C23" s="142"/>
      <c r="D23" s="104"/>
    </row>
    <row r="24" spans="1:4" ht="15">
      <c r="A24" s="170" t="s">
        <v>13</v>
      </c>
      <c r="B24" s="171" t="s">
        <v>257</v>
      </c>
      <c r="C24" s="142"/>
      <c r="D24" s="104"/>
    </row>
    <row r="25" spans="1:4" ht="15">
      <c r="A25" s="170" t="s">
        <v>57</v>
      </c>
      <c r="B25" s="171" t="s">
        <v>60</v>
      </c>
      <c r="C25" s="142"/>
      <c r="D25" s="104"/>
    </row>
    <row r="26" spans="1:4" ht="6" customHeight="1">
      <c r="A26" s="170" t="s">
        <v>15</v>
      </c>
      <c r="B26" s="171"/>
      <c r="C26" s="142"/>
      <c r="D26" s="104"/>
    </row>
    <row r="27" spans="1:4">
      <c r="A27" s="155"/>
      <c r="B27" s="156"/>
      <c r="C27" s="148"/>
    </row>
    <row r="28" spans="1:4">
      <c r="A28" s="104" t="s">
        <v>145</v>
      </c>
    </row>
    <row r="29" spans="1:4">
      <c r="A29" s="103" t="s">
        <v>146</v>
      </c>
    </row>
  </sheetData>
  <hyperlinks>
    <hyperlink ref="A29" r:id="rId1" location="intro"/>
    <hyperlink ref="D1" location="'ProLiant Smart Buy Servers'!A1" display="Summary"/>
  </hyperlinks>
  <pageMargins left="0.7" right="0.7" top="0.75" bottom="0.75" header="0.3" footer="0.3"/>
  <pageSetup scale="47" fitToHeight="4" orientation="portrait" r:id="rId2"/>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zoomScale="80" zoomScaleNormal="80" workbookViewId="0">
      <selection activeCell="D11" sqref="D11:J19"/>
    </sheetView>
  </sheetViews>
  <sheetFormatPr defaultColWidth="8.88671875" defaultRowHeight="14.25"/>
  <cols>
    <col min="1" max="1" width="18.109375" style="105" customWidth="1"/>
    <col min="2" max="2" width="61.5546875" style="105" customWidth="1"/>
    <col min="3" max="3" width="14.6640625" style="105" customWidth="1"/>
    <col min="4" max="16384" width="8.88671875" style="105"/>
  </cols>
  <sheetData>
    <row r="1" spans="1:9" ht="15">
      <c r="A1" s="186" t="s">
        <v>2119</v>
      </c>
      <c r="B1" s="141"/>
      <c r="C1" s="138"/>
      <c r="D1" s="311" t="s">
        <v>117</v>
      </c>
    </row>
    <row r="2" spans="1:9">
      <c r="A2" s="141"/>
      <c r="B2" s="141"/>
      <c r="C2" s="142"/>
      <c r="D2" s="104"/>
    </row>
    <row r="3" spans="1:9" ht="15">
      <c r="A3" s="143" t="s">
        <v>36</v>
      </c>
      <c r="B3" s="140" t="s">
        <v>2106</v>
      </c>
      <c r="C3" s="142"/>
      <c r="D3" s="104"/>
    </row>
    <row r="4" spans="1:9" ht="15">
      <c r="A4" s="144" t="s">
        <v>62</v>
      </c>
      <c r="B4" s="127">
        <f>VLOOKUP($B$3,'[4]ProLiant Smart Buy Servers'!B:Q,12,FALSE)</f>
        <v>14999</v>
      </c>
      <c r="C4" s="142"/>
      <c r="D4" s="104"/>
    </row>
    <row r="5" spans="1:9" ht="21.75" customHeight="1">
      <c r="A5" s="145" t="s">
        <v>713</v>
      </c>
      <c r="B5" s="140">
        <f>VLOOKUP($B$3,'[4]ProLiant Smart Buy Servers'!B:Q,13,FALSE)</f>
        <v>7771</v>
      </c>
      <c r="C5" s="142"/>
      <c r="D5" s="104"/>
    </row>
    <row r="6" spans="1:9" ht="15">
      <c r="A6" s="143"/>
      <c r="B6" s="146"/>
      <c r="C6" s="142"/>
      <c r="D6" s="104"/>
    </row>
    <row r="7" spans="1:9" ht="15">
      <c r="A7" s="143"/>
      <c r="B7" s="146"/>
      <c r="C7" s="142"/>
      <c r="D7" s="104"/>
    </row>
    <row r="8" spans="1:9" ht="15">
      <c r="A8" s="143" t="s">
        <v>39</v>
      </c>
      <c r="B8" s="194" t="s">
        <v>2108</v>
      </c>
      <c r="C8" s="142"/>
      <c r="D8" s="104"/>
    </row>
    <row r="9" spans="1:9" ht="15">
      <c r="A9" s="143" t="s">
        <v>40</v>
      </c>
      <c r="B9" s="252" t="s">
        <v>2119</v>
      </c>
      <c r="C9" s="142"/>
      <c r="D9" s="104"/>
    </row>
    <row r="10" spans="1:9" ht="4.5" customHeight="1">
      <c r="A10" s="147"/>
      <c r="B10" s="131"/>
      <c r="C10" s="148"/>
      <c r="D10" s="104"/>
    </row>
    <row r="11" spans="1:9" ht="15.75">
      <c r="A11" s="149" t="s">
        <v>41</v>
      </c>
      <c r="B11" s="122"/>
      <c r="C11" s="142"/>
      <c r="D11" s="149" t="s">
        <v>1230</v>
      </c>
      <c r="E11" s="356"/>
      <c r="F11" s="356"/>
      <c r="G11" s="356"/>
      <c r="H11" s="356"/>
      <c r="I11" s="356"/>
    </row>
    <row r="12" spans="1:9" ht="15.75">
      <c r="A12" s="170" t="s">
        <v>42</v>
      </c>
      <c r="B12" s="171" t="s">
        <v>2112</v>
      </c>
      <c r="C12" s="142"/>
      <c r="D12" s="441" t="s">
        <v>1997</v>
      </c>
      <c r="E12" s="440">
        <v>2560</v>
      </c>
      <c r="F12" s="356"/>
      <c r="G12" s="356"/>
      <c r="H12" s="356"/>
      <c r="I12" s="356"/>
    </row>
    <row r="13" spans="1:9" ht="15.75">
      <c r="A13" s="170" t="s">
        <v>59</v>
      </c>
      <c r="B13" s="171" t="s">
        <v>2120</v>
      </c>
      <c r="C13" s="142"/>
      <c r="D13" s="387" t="s">
        <v>1561</v>
      </c>
      <c r="E13" s="356"/>
      <c r="F13" s="356"/>
      <c r="G13" s="356"/>
      <c r="H13" s="356"/>
      <c r="I13" s="356"/>
    </row>
    <row r="14" spans="1:9" ht="15.75">
      <c r="A14" s="170" t="s">
        <v>44</v>
      </c>
      <c r="B14" s="171" t="s">
        <v>2114</v>
      </c>
      <c r="C14" s="142"/>
      <c r="D14" s="386" t="s">
        <v>1231</v>
      </c>
      <c r="E14" s="356"/>
      <c r="F14" s="356"/>
      <c r="G14" s="356"/>
      <c r="H14" s="356"/>
      <c r="I14" s="356"/>
    </row>
    <row r="15" spans="1:9" ht="15.75">
      <c r="A15" s="170" t="s">
        <v>45</v>
      </c>
      <c r="B15" s="171" t="s">
        <v>2115</v>
      </c>
      <c r="C15" s="142"/>
      <c r="D15" s="386" t="s">
        <v>1232</v>
      </c>
      <c r="E15" s="356"/>
      <c r="F15" s="356"/>
      <c r="G15" s="356"/>
      <c r="H15" s="356"/>
      <c r="I15" s="356"/>
    </row>
    <row r="16" spans="1:9" ht="15">
      <c r="A16" s="170" t="s">
        <v>46</v>
      </c>
      <c r="B16" s="171" t="s">
        <v>1515</v>
      </c>
      <c r="C16" s="142"/>
      <c r="D16" s="443" t="s">
        <v>1557</v>
      </c>
    </row>
    <row r="17" spans="1:4" ht="15">
      <c r="A17" s="170" t="s">
        <v>11</v>
      </c>
      <c r="B17" s="171" t="s">
        <v>2116</v>
      </c>
      <c r="C17" s="142"/>
      <c r="D17" s="443" t="s">
        <v>1558</v>
      </c>
    </row>
    <row r="18" spans="1:4" ht="15">
      <c r="A18" s="170" t="s">
        <v>1304</v>
      </c>
      <c r="B18" s="171" t="s">
        <v>2117</v>
      </c>
      <c r="C18" s="142"/>
      <c r="D18" s="443" t="s">
        <v>1559</v>
      </c>
    </row>
    <row r="19" spans="1:4" ht="15">
      <c r="A19" s="170" t="s">
        <v>10</v>
      </c>
      <c r="B19" s="171" t="s">
        <v>2118</v>
      </c>
      <c r="C19" s="142"/>
      <c r="D19" s="443" t="s">
        <v>1560</v>
      </c>
    </row>
    <row r="20" spans="1:4" ht="15">
      <c r="A20" s="170" t="s">
        <v>12</v>
      </c>
      <c r="B20" s="171" t="s">
        <v>272</v>
      </c>
      <c r="C20" s="142"/>
      <c r="D20" s="104"/>
    </row>
    <row r="21" spans="1:4" ht="15">
      <c r="A21" s="170" t="s">
        <v>56</v>
      </c>
      <c r="B21" s="171" t="s">
        <v>188</v>
      </c>
      <c r="C21" s="142"/>
      <c r="D21" s="104"/>
    </row>
    <row r="22" spans="1:4" ht="15">
      <c r="A22" s="170" t="s">
        <v>47</v>
      </c>
      <c r="B22" s="171" t="s">
        <v>172</v>
      </c>
      <c r="C22" s="142"/>
      <c r="D22" s="104"/>
    </row>
    <row r="23" spans="1:4" ht="15">
      <c r="A23" s="170" t="s">
        <v>58</v>
      </c>
      <c r="B23" s="171" t="s">
        <v>85</v>
      </c>
      <c r="C23" s="142"/>
      <c r="D23" s="104"/>
    </row>
    <row r="24" spans="1:4" ht="15">
      <c r="A24" s="170" t="s">
        <v>13</v>
      </c>
      <c r="B24" s="171" t="s">
        <v>257</v>
      </c>
      <c r="C24" s="142"/>
      <c r="D24" s="104"/>
    </row>
    <row r="25" spans="1:4" ht="15">
      <c r="A25" s="170" t="s">
        <v>57</v>
      </c>
      <c r="B25" s="171" t="s">
        <v>60</v>
      </c>
      <c r="C25" s="142"/>
      <c r="D25" s="104"/>
    </row>
    <row r="26" spans="1:4" ht="6" customHeight="1">
      <c r="A26" s="170" t="s">
        <v>15</v>
      </c>
      <c r="B26" s="171"/>
      <c r="C26" s="142"/>
      <c r="D26" s="104"/>
    </row>
    <row r="27" spans="1:4">
      <c r="A27" s="155"/>
      <c r="B27" s="156"/>
      <c r="C27" s="148"/>
    </row>
    <row r="28" spans="1:4">
      <c r="A28" s="104" t="s">
        <v>145</v>
      </c>
    </row>
    <row r="29" spans="1:4">
      <c r="A29" s="103" t="s">
        <v>146</v>
      </c>
    </row>
  </sheetData>
  <hyperlinks>
    <hyperlink ref="A29" r:id="rId1" location="intro"/>
    <hyperlink ref="D1" location="'ProLiant Smart Buy Servers'!A1" display="Summary"/>
  </hyperlinks>
  <pageMargins left="0.7" right="0.7" top="0.75" bottom="0.75" header="0.3" footer="0.3"/>
  <pageSetup scale="47" fitToHeight="4" orientation="portrait" r:id="rId2"/>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zoomScale="80" zoomScaleNormal="80" workbookViewId="0">
      <selection activeCell="D11" sqref="D11:J19"/>
    </sheetView>
  </sheetViews>
  <sheetFormatPr defaultColWidth="8.88671875" defaultRowHeight="14.25"/>
  <cols>
    <col min="1" max="1" width="18.109375" style="105" customWidth="1"/>
    <col min="2" max="2" width="61.5546875" style="105" customWidth="1"/>
    <col min="3" max="3" width="14.6640625" style="105" customWidth="1"/>
    <col min="4" max="16384" width="8.88671875" style="105"/>
  </cols>
  <sheetData>
    <row r="1" spans="1:9" ht="15">
      <c r="A1" s="186" t="s">
        <v>2121</v>
      </c>
      <c r="B1" s="141"/>
      <c r="C1" s="138"/>
      <c r="D1" s="311" t="s">
        <v>117</v>
      </c>
    </row>
    <row r="2" spans="1:9">
      <c r="A2" s="141"/>
      <c r="B2" s="141"/>
      <c r="C2" s="142"/>
      <c r="D2" s="104"/>
    </row>
    <row r="3" spans="1:9" ht="15">
      <c r="A3" s="143" t="s">
        <v>36</v>
      </c>
      <c r="B3" s="140" t="s">
        <v>2102</v>
      </c>
      <c r="C3" s="142"/>
      <c r="D3" s="104"/>
    </row>
    <row r="4" spans="1:9" ht="15">
      <c r="A4" s="144" t="s">
        <v>62</v>
      </c>
      <c r="B4" s="127">
        <f>VLOOKUP($B$3,'[4]ProLiant Smart Buy Servers'!B:Q,12,FALSE)</f>
        <v>17499</v>
      </c>
      <c r="C4" s="142"/>
      <c r="D4" s="104"/>
    </row>
    <row r="5" spans="1:9" ht="21.75" customHeight="1">
      <c r="A5" s="145" t="s">
        <v>713</v>
      </c>
      <c r="B5" s="140">
        <f>VLOOKUP($B$3,'[4]ProLiant Smart Buy Servers'!B:Q,13,FALSE)</f>
        <v>9671</v>
      </c>
      <c r="C5" s="142"/>
      <c r="D5" s="104"/>
    </row>
    <row r="6" spans="1:9" ht="15">
      <c r="A6" s="143"/>
      <c r="B6" s="146"/>
      <c r="C6" s="142"/>
      <c r="D6" s="104"/>
    </row>
    <row r="7" spans="1:9" ht="15">
      <c r="A7" s="143"/>
      <c r="B7" s="146"/>
      <c r="C7" s="142"/>
      <c r="D7" s="104"/>
    </row>
    <row r="8" spans="1:9" ht="15">
      <c r="A8" s="143" t="s">
        <v>39</v>
      </c>
      <c r="B8" s="194" t="s">
        <v>2104</v>
      </c>
      <c r="C8" s="142"/>
      <c r="D8" s="104"/>
    </row>
    <row r="9" spans="1:9" ht="15">
      <c r="A9" s="143" t="s">
        <v>40</v>
      </c>
      <c r="B9" s="252" t="s">
        <v>2121</v>
      </c>
      <c r="C9" s="142"/>
      <c r="D9" s="104"/>
    </row>
    <row r="10" spans="1:9" ht="4.5" customHeight="1">
      <c r="A10" s="147"/>
      <c r="B10" s="131"/>
      <c r="C10" s="148"/>
      <c r="D10" s="104"/>
    </row>
    <row r="11" spans="1:9" ht="15.75">
      <c r="A11" s="149" t="s">
        <v>41</v>
      </c>
      <c r="B11" s="122"/>
      <c r="C11" s="142"/>
      <c r="D11" s="149" t="s">
        <v>1230</v>
      </c>
      <c r="E11" s="356"/>
      <c r="F11" s="356"/>
      <c r="G11" s="356"/>
      <c r="H11" s="356"/>
      <c r="I11" s="356"/>
    </row>
    <row r="12" spans="1:9" ht="15.75">
      <c r="A12" s="170" t="s">
        <v>42</v>
      </c>
      <c r="B12" s="171" t="s">
        <v>2112</v>
      </c>
      <c r="C12" s="142"/>
      <c r="D12" s="441" t="s">
        <v>1997</v>
      </c>
      <c r="E12" s="440">
        <v>2560</v>
      </c>
      <c r="F12" s="356"/>
      <c r="G12" s="356"/>
      <c r="H12" s="356"/>
      <c r="I12" s="356"/>
    </row>
    <row r="13" spans="1:9" ht="15.75">
      <c r="A13" s="170" t="s">
        <v>59</v>
      </c>
      <c r="B13" s="171" t="s">
        <v>2122</v>
      </c>
      <c r="C13" s="142"/>
      <c r="D13" s="387" t="s">
        <v>1561</v>
      </c>
      <c r="E13" s="356"/>
      <c r="F13" s="356"/>
      <c r="G13" s="356"/>
      <c r="H13" s="356"/>
      <c r="I13" s="356"/>
    </row>
    <row r="14" spans="1:9" ht="15.75">
      <c r="A14" s="170" t="s">
        <v>44</v>
      </c>
      <c r="B14" s="171" t="s">
        <v>2114</v>
      </c>
      <c r="C14" s="142"/>
      <c r="D14" s="386" t="s">
        <v>1231</v>
      </c>
      <c r="E14" s="356"/>
      <c r="F14" s="356"/>
      <c r="G14" s="356"/>
      <c r="H14" s="356"/>
      <c r="I14" s="356"/>
    </row>
    <row r="15" spans="1:9" ht="15.75">
      <c r="A15" s="170" t="s">
        <v>45</v>
      </c>
      <c r="B15" s="171" t="s">
        <v>2115</v>
      </c>
      <c r="C15" s="142"/>
      <c r="D15" s="386" t="s">
        <v>1232</v>
      </c>
      <c r="E15" s="356"/>
      <c r="F15" s="356"/>
      <c r="G15" s="356"/>
      <c r="H15" s="356"/>
      <c r="I15" s="356"/>
    </row>
    <row r="16" spans="1:9" ht="15">
      <c r="A16" s="170" t="s">
        <v>46</v>
      </c>
      <c r="B16" s="171" t="s">
        <v>1515</v>
      </c>
      <c r="C16" s="142"/>
      <c r="D16" s="443" t="s">
        <v>1557</v>
      </c>
    </row>
    <row r="17" spans="1:4" ht="15">
      <c r="A17" s="170" t="s">
        <v>11</v>
      </c>
      <c r="B17" s="171" t="s">
        <v>2116</v>
      </c>
      <c r="C17" s="142"/>
      <c r="D17" s="443" t="s">
        <v>1558</v>
      </c>
    </row>
    <row r="18" spans="1:4" ht="15">
      <c r="A18" s="170" t="s">
        <v>1304</v>
      </c>
      <c r="B18" s="171" t="s">
        <v>2117</v>
      </c>
      <c r="C18" s="142"/>
      <c r="D18" s="443" t="s">
        <v>1559</v>
      </c>
    </row>
    <row r="19" spans="1:4" ht="15">
      <c r="A19" s="170" t="s">
        <v>10</v>
      </c>
      <c r="B19" s="171" t="s">
        <v>2118</v>
      </c>
      <c r="C19" s="142"/>
      <c r="D19" s="443" t="s">
        <v>1560</v>
      </c>
    </row>
    <row r="20" spans="1:4" ht="15">
      <c r="A20" s="170" t="s">
        <v>12</v>
      </c>
      <c r="B20" s="171" t="s">
        <v>272</v>
      </c>
      <c r="C20" s="142"/>
      <c r="D20" s="104"/>
    </row>
    <row r="21" spans="1:4" ht="15">
      <c r="A21" s="170" t="s">
        <v>56</v>
      </c>
      <c r="B21" s="171" t="s">
        <v>188</v>
      </c>
      <c r="C21" s="142"/>
      <c r="D21" s="104"/>
    </row>
    <row r="22" spans="1:4" ht="15">
      <c r="A22" s="170" t="s">
        <v>47</v>
      </c>
      <c r="B22" s="171" t="s">
        <v>172</v>
      </c>
      <c r="C22" s="142"/>
      <c r="D22" s="104"/>
    </row>
    <row r="23" spans="1:4" ht="15">
      <c r="A23" s="170" t="s">
        <v>58</v>
      </c>
      <c r="B23" s="171" t="s">
        <v>85</v>
      </c>
      <c r="C23" s="142"/>
      <c r="D23" s="104"/>
    </row>
    <row r="24" spans="1:4" ht="15">
      <c r="A24" s="170" t="s">
        <v>13</v>
      </c>
      <c r="B24" s="171" t="s">
        <v>257</v>
      </c>
      <c r="C24" s="142"/>
      <c r="D24" s="104"/>
    </row>
    <row r="25" spans="1:4" ht="15">
      <c r="A25" s="170" t="s">
        <v>57</v>
      </c>
      <c r="B25" s="171" t="s">
        <v>60</v>
      </c>
      <c r="C25" s="142"/>
      <c r="D25" s="104"/>
    </row>
    <row r="26" spans="1:4" ht="6" customHeight="1">
      <c r="A26" s="170" t="s">
        <v>15</v>
      </c>
      <c r="B26" s="171"/>
      <c r="C26" s="142"/>
      <c r="D26" s="104"/>
    </row>
    <row r="27" spans="1:4">
      <c r="A27" s="155"/>
      <c r="B27" s="156"/>
      <c r="C27" s="148"/>
    </row>
    <row r="28" spans="1:4">
      <c r="A28" s="104" t="s">
        <v>145</v>
      </c>
    </row>
    <row r="29" spans="1:4">
      <c r="A29" s="103" t="s">
        <v>146</v>
      </c>
    </row>
  </sheetData>
  <hyperlinks>
    <hyperlink ref="A29" r:id="rId1" location="intro"/>
    <hyperlink ref="D1" location="'ProLiant Smart Buy Servers'!A1" display="Summary"/>
  </hyperlinks>
  <pageMargins left="0.7" right="0.7" top="0.75" bottom="0.75" header="0.3" footer="0.3"/>
  <pageSetup scale="47" fitToHeight="4" orientation="portrait" r:id="rId2"/>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zoomScale="80" zoomScaleNormal="80" workbookViewId="0">
      <selection activeCell="D1" sqref="D1"/>
    </sheetView>
  </sheetViews>
  <sheetFormatPr defaultColWidth="8.88671875" defaultRowHeight="14.25"/>
  <cols>
    <col min="1" max="1" width="18.109375" style="105" customWidth="1"/>
    <col min="2" max="2" width="61.5546875" style="105" customWidth="1"/>
    <col min="3" max="3" width="14.6640625" style="105" customWidth="1"/>
    <col min="4" max="16384" width="8.88671875" style="105"/>
  </cols>
  <sheetData>
    <row r="1" spans="1:9" ht="15">
      <c r="A1" s="186" t="s">
        <v>2123</v>
      </c>
      <c r="B1" s="141"/>
      <c r="C1" s="138"/>
      <c r="D1" s="311" t="s">
        <v>117</v>
      </c>
    </row>
    <row r="2" spans="1:9">
      <c r="A2" s="141"/>
      <c r="B2" s="141"/>
      <c r="C2" s="142"/>
      <c r="D2" s="104"/>
    </row>
    <row r="3" spans="1:9" ht="15">
      <c r="A3" s="143" t="s">
        <v>36</v>
      </c>
      <c r="B3" s="140" t="s">
        <v>2101</v>
      </c>
      <c r="C3" s="142"/>
      <c r="D3" s="104"/>
    </row>
    <row r="4" spans="1:9" ht="15">
      <c r="A4" s="144" t="s">
        <v>62</v>
      </c>
      <c r="B4" s="127">
        <f>VLOOKUP($B$3,'[4]ProLiant Smart Buy Servers'!B:Q,12,FALSE)</f>
        <v>20999</v>
      </c>
      <c r="C4" s="142"/>
      <c r="D4" s="104"/>
    </row>
    <row r="5" spans="1:9" ht="21.75" customHeight="1">
      <c r="A5" s="145" t="s">
        <v>713</v>
      </c>
      <c r="B5" s="140">
        <f>VLOOKUP($B$3,'[4]ProLiant Smart Buy Servers'!B:Q,13,FALSE)</f>
        <v>11211</v>
      </c>
      <c r="C5" s="142"/>
      <c r="D5" s="104"/>
    </row>
    <row r="6" spans="1:9" ht="15">
      <c r="A6" s="143"/>
      <c r="B6" s="146"/>
      <c r="C6" s="142"/>
      <c r="D6" s="104"/>
    </row>
    <row r="7" spans="1:9" ht="15">
      <c r="A7" s="143"/>
      <c r="B7" s="146"/>
      <c r="C7" s="142"/>
      <c r="D7" s="104"/>
    </row>
    <row r="8" spans="1:9" ht="15">
      <c r="A8" s="143" t="s">
        <v>39</v>
      </c>
      <c r="B8" s="194" t="s">
        <v>2103</v>
      </c>
      <c r="C8" s="142"/>
      <c r="D8" s="104"/>
    </row>
    <row r="9" spans="1:9" ht="15">
      <c r="A9" s="143" t="s">
        <v>40</v>
      </c>
      <c r="B9" s="252" t="s">
        <v>2123</v>
      </c>
      <c r="C9" s="142"/>
      <c r="D9" s="104"/>
    </row>
    <row r="10" spans="1:9" ht="4.5" customHeight="1">
      <c r="A10" s="147"/>
      <c r="B10" s="131"/>
      <c r="C10" s="148"/>
      <c r="D10" s="104"/>
    </row>
    <row r="11" spans="1:9" ht="15.75">
      <c r="A11" s="149" t="s">
        <v>41</v>
      </c>
      <c r="B11" s="122"/>
      <c r="C11" s="142"/>
      <c r="D11" s="149" t="s">
        <v>1230</v>
      </c>
      <c r="E11" s="356"/>
      <c r="F11" s="356"/>
      <c r="G11" s="356"/>
      <c r="H11" s="356"/>
      <c r="I11" s="356"/>
    </row>
    <row r="12" spans="1:9" ht="15.75">
      <c r="A12" s="170" t="s">
        <v>42</v>
      </c>
      <c r="B12" s="171" t="s">
        <v>2112</v>
      </c>
      <c r="C12" s="142"/>
      <c r="D12" s="441" t="s">
        <v>1997</v>
      </c>
      <c r="E12" s="440">
        <v>2560</v>
      </c>
      <c r="F12" s="356"/>
      <c r="G12" s="356"/>
      <c r="H12" s="356"/>
      <c r="I12" s="356"/>
    </row>
    <row r="13" spans="1:9" ht="15.75">
      <c r="A13" s="170" t="s">
        <v>59</v>
      </c>
      <c r="B13" s="171" t="s">
        <v>2124</v>
      </c>
      <c r="C13" s="142"/>
      <c r="D13" s="387" t="s">
        <v>1561</v>
      </c>
      <c r="E13" s="356"/>
      <c r="F13" s="356"/>
      <c r="G13" s="356"/>
      <c r="H13" s="356"/>
      <c r="I13" s="356"/>
    </row>
    <row r="14" spans="1:9" ht="15.75">
      <c r="A14" s="170" t="s">
        <v>44</v>
      </c>
      <c r="B14" s="171" t="s">
        <v>2114</v>
      </c>
      <c r="C14" s="142"/>
      <c r="D14" s="386" t="s">
        <v>1231</v>
      </c>
      <c r="E14" s="356"/>
      <c r="F14" s="356"/>
      <c r="G14" s="356"/>
      <c r="H14" s="356"/>
      <c r="I14" s="356"/>
    </row>
    <row r="15" spans="1:9" ht="15.75">
      <c r="A15" s="170" t="s">
        <v>45</v>
      </c>
      <c r="B15" s="171" t="s">
        <v>2115</v>
      </c>
      <c r="C15" s="142"/>
      <c r="D15" s="386" t="s">
        <v>1232</v>
      </c>
      <c r="E15" s="356"/>
      <c r="F15" s="356"/>
      <c r="G15" s="356"/>
      <c r="H15" s="356"/>
      <c r="I15" s="356"/>
    </row>
    <row r="16" spans="1:9" ht="15">
      <c r="A16" s="170" t="s">
        <v>46</v>
      </c>
      <c r="B16" s="171" t="s">
        <v>1515</v>
      </c>
      <c r="C16" s="142"/>
      <c r="D16" s="443" t="s">
        <v>1557</v>
      </c>
    </row>
    <row r="17" spans="1:4" ht="15">
      <c r="A17" s="170" t="s">
        <v>11</v>
      </c>
      <c r="B17" s="171" t="s">
        <v>2116</v>
      </c>
      <c r="C17" s="142"/>
      <c r="D17" s="443" t="s">
        <v>1558</v>
      </c>
    </row>
    <row r="18" spans="1:4" ht="15">
      <c r="A18" s="170" t="s">
        <v>1304</v>
      </c>
      <c r="B18" s="171" t="s">
        <v>2117</v>
      </c>
      <c r="C18" s="142"/>
      <c r="D18" s="443" t="s">
        <v>1559</v>
      </c>
    </row>
    <row r="19" spans="1:4" ht="15">
      <c r="A19" s="170" t="s">
        <v>10</v>
      </c>
      <c r="B19" s="171" t="s">
        <v>2118</v>
      </c>
      <c r="C19" s="142"/>
      <c r="D19" s="443" t="s">
        <v>1560</v>
      </c>
    </row>
    <row r="20" spans="1:4" ht="15">
      <c r="A20" s="170" t="s">
        <v>12</v>
      </c>
      <c r="B20" s="171" t="s">
        <v>272</v>
      </c>
      <c r="C20" s="142"/>
      <c r="D20" s="104"/>
    </row>
    <row r="21" spans="1:4" ht="15">
      <c r="A21" s="170" t="s">
        <v>56</v>
      </c>
      <c r="B21" s="171" t="s">
        <v>188</v>
      </c>
      <c r="C21" s="142"/>
      <c r="D21" s="104"/>
    </row>
    <row r="22" spans="1:4" ht="15">
      <c r="A22" s="170" t="s">
        <v>47</v>
      </c>
      <c r="B22" s="171" t="s">
        <v>172</v>
      </c>
      <c r="C22" s="142"/>
      <c r="D22" s="104"/>
    </row>
    <row r="23" spans="1:4" ht="15">
      <c r="A23" s="170" t="s">
        <v>58</v>
      </c>
      <c r="B23" s="171" t="s">
        <v>85</v>
      </c>
      <c r="C23" s="142"/>
      <c r="D23" s="104"/>
    </row>
    <row r="24" spans="1:4" ht="15">
      <c r="A24" s="170" t="s">
        <v>13</v>
      </c>
      <c r="B24" s="171" t="s">
        <v>257</v>
      </c>
      <c r="C24" s="142"/>
      <c r="D24" s="104"/>
    </row>
    <row r="25" spans="1:4" ht="15">
      <c r="A25" s="170" t="s">
        <v>57</v>
      </c>
      <c r="B25" s="171" t="s">
        <v>60</v>
      </c>
      <c r="C25" s="142"/>
      <c r="D25" s="104"/>
    </row>
    <row r="26" spans="1:4" ht="6" customHeight="1">
      <c r="A26" s="170" t="s">
        <v>15</v>
      </c>
      <c r="B26" s="171"/>
      <c r="C26" s="142"/>
      <c r="D26" s="104"/>
    </row>
    <row r="27" spans="1:4">
      <c r="A27" s="155"/>
      <c r="B27" s="156"/>
      <c r="C27" s="148"/>
    </row>
    <row r="28" spans="1:4">
      <c r="A28" s="104" t="s">
        <v>145</v>
      </c>
    </row>
    <row r="29" spans="1:4">
      <c r="A29" s="103" t="s">
        <v>146</v>
      </c>
    </row>
  </sheetData>
  <hyperlinks>
    <hyperlink ref="A29" r:id="rId1" location="intro"/>
    <hyperlink ref="D1" location="'ProLiant Smart Buy Servers'!A1" display="Summary"/>
  </hyperlinks>
  <pageMargins left="0.7" right="0.7" top="0.75" bottom="0.75" header="0.3" footer="0.3"/>
  <pageSetup scale="47" fitToHeight="4"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zoomScale="80" zoomScaleNormal="80" workbookViewId="0">
      <selection activeCell="A11" sqref="A11:B24"/>
    </sheetView>
  </sheetViews>
  <sheetFormatPr defaultColWidth="8.88671875" defaultRowHeight="14.25"/>
  <cols>
    <col min="1" max="1" width="22.5546875" style="339" customWidth="1"/>
    <col min="2" max="2" width="61.5546875" style="339" customWidth="1"/>
    <col min="3" max="3" width="14.6640625" style="339" customWidth="1"/>
    <col min="4" max="4" width="6.77734375" style="339" customWidth="1"/>
    <col min="5" max="16384" width="8.88671875" style="339"/>
  </cols>
  <sheetData>
    <row r="1" spans="1:10" ht="15">
      <c r="A1" s="120" t="s">
        <v>1229</v>
      </c>
      <c r="B1" s="120"/>
      <c r="C1" s="311" t="s">
        <v>117</v>
      </c>
    </row>
    <row r="2" spans="1:10" ht="15">
      <c r="A2" s="121"/>
      <c r="B2" s="122"/>
      <c r="C2" s="123"/>
    </row>
    <row r="3" spans="1:10" ht="15">
      <c r="A3" s="124" t="s">
        <v>36</v>
      </c>
      <c r="B3" s="340" t="s">
        <v>1147</v>
      </c>
      <c r="C3" s="125"/>
    </row>
    <row r="4" spans="1:10" ht="15">
      <c r="A4" s="126" t="s">
        <v>267</v>
      </c>
      <c r="B4" s="127">
        <f>VLOOKUP($B$3,'ProLiant Smart Buy Servers'!B:Q,12,FALSE)</f>
        <v>929</v>
      </c>
      <c r="C4" s="125"/>
    </row>
    <row r="5" spans="1:10" ht="15">
      <c r="A5" s="124"/>
      <c r="B5" s="128"/>
      <c r="C5" s="125"/>
    </row>
    <row r="6" spans="1:10" ht="15">
      <c r="A6" s="124"/>
      <c r="B6" s="128"/>
      <c r="C6" s="125"/>
    </row>
    <row r="7" spans="1:10" ht="15">
      <c r="A7" s="124" t="s">
        <v>39</v>
      </c>
      <c r="B7" s="129" t="s">
        <v>1148</v>
      </c>
      <c r="C7" s="125"/>
    </row>
    <row r="8" spans="1:10" ht="15">
      <c r="A8" s="124" t="s">
        <v>40</v>
      </c>
      <c r="B8" s="120" t="s">
        <v>1229</v>
      </c>
      <c r="C8" s="120"/>
    </row>
    <row r="9" spans="1:10" ht="15">
      <c r="A9" s="130"/>
      <c r="B9" s="131"/>
      <c r="C9" s="132"/>
      <c r="D9" s="105"/>
      <c r="E9" s="105"/>
      <c r="F9" s="105"/>
      <c r="G9" s="105"/>
      <c r="H9" s="105"/>
      <c r="I9" s="105"/>
      <c r="J9" s="105"/>
    </row>
    <row r="10" spans="1:10" ht="15">
      <c r="A10" s="133" t="s">
        <v>41</v>
      </c>
      <c r="B10" s="134"/>
      <c r="C10" s="125"/>
      <c r="D10" s="133" t="s">
        <v>1230</v>
      </c>
      <c r="E10" s="105"/>
      <c r="F10" s="105"/>
      <c r="G10" s="105"/>
      <c r="H10" s="105"/>
      <c r="I10" s="105"/>
      <c r="J10" s="105"/>
    </row>
    <row r="11" spans="1:10" ht="15">
      <c r="A11" s="341" t="s">
        <v>99</v>
      </c>
      <c r="B11" s="340" t="s">
        <v>1154</v>
      </c>
      <c r="C11" s="125"/>
      <c r="D11" s="389" t="s">
        <v>1562</v>
      </c>
      <c r="E11" s="444">
        <v>130</v>
      </c>
      <c r="F11" s="105"/>
      <c r="G11" s="105"/>
      <c r="H11" s="105"/>
      <c r="I11" s="105"/>
      <c r="J11" s="105"/>
    </row>
    <row r="12" spans="1:10" ht="15">
      <c r="A12" s="341" t="s">
        <v>9</v>
      </c>
      <c r="B12" s="340" t="s">
        <v>1253</v>
      </c>
      <c r="C12" s="125"/>
      <c r="D12" s="1007" t="s">
        <v>1237</v>
      </c>
      <c r="E12" s="1007"/>
      <c r="F12" s="1007"/>
      <c r="G12" s="1007"/>
      <c r="H12" s="1007"/>
      <c r="I12" s="1007"/>
      <c r="J12" s="1007"/>
    </row>
    <row r="13" spans="1:10">
      <c r="A13" s="341" t="s">
        <v>27</v>
      </c>
      <c r="B13" s="340" t="s">
        <v>1155</v>
      </c>
      <c r="C13" s="125"/>
      <c r="D13" s="1008" t="s">
        <v>1238</v>
      </c>
      <c r="E13" s="1008"/>
      <c r="F13" s="1008"/>
      <c r="G13" s="1008"/>
      <c r="H13" s="1008"/>
      <c r="I13" s="1008"/>
      <c r="J13" s="390"/>
    </row>
    <row r="14" spans="1:10">
      <c r="A14" s="341" t="s">
        <v>101</v>
      </c>
      <c r="B14" s="340" t="s">
        <v>441</v>
      </c>
      <c r="C14" s="125"/>
      <c r="D14" s="1008" t="s">
        <v>1236</v>
      </c>
      <c r="E14" s="1008"/>
      <c r="F14" s="1008"/>
      <c r="G14" s="1008"/>
      <c r="H14" s="1008"/>
      <c r="I14" s="1008"/>
      <c r="J14" s="390"/>
    </row>
    <row r="15" spans="1:10">
      <c r="A15" s="341" t="s">
        <v>102</v>
      </c>
      <c r="B15" s="340" t="s">
        <v>316</v>
      </c>
      <c r="C15" s="125"/>
      <c r="D15" s="1009" t="s">
        <v>1233</v>
      </c>
      <c r="E15" s="1008"/>
      <c r="F15" s="1008"/>
      <c r="G15" s="1008"/>
      <c r="H15" s="1008"/>
      <c r="I15" s="1008"/>
      <c r="J15" s="390"/>
    </row>
    <row r="16" spans="1:10">
      <c r="A16" s="341" t="s">
        <v>104</v>
      </c>
      <c r="B16" s="340" t="s">
        <v>1244</v>
      </c>
      <c r="C16" s="125"/>
      <c r="D16" s="446" t="s">
        <v>1234</v>
      </c>
      <c r="E16" s="446"/>
      <c r="F16" s="446"/>
      <c r="G16" s="446"/>
      <c r="H16" s="446"/>
      <c r="I16" s="446"/>
      <c r="J16" s="390"/>
    </row>
    <row r="17" spans="1:10">
      <c r="A17" s="341" t="s">
        <v>106</v>
      </c>
      <c r="B17" s="340" t="s">
        <v>1157</v>
      </c>
      <c r="C17" s="125"/>
      <c r="D17" s="445" t="s">
        <v>1568</v>
      </c>
      <c r="E17" s="446"/>
      <c r="F17" s="446"/>
      <c r="G17" s="446"/>
      <c r="H17" s="446"/>
      <c r="I17" s="105"/>
      <c r="J17" s="105"/>
    </row>
    <row r="18" spans="1:10" ht="82.5" customHeight="1">
      <c r="A18" s="394" t="s">
        <v>1248</v>
      </c>
      <c r="B18" s="393" t="s">
        <v>1252</v>
      </c>
      <c r="C18" s="125"/>
      <c r="D18" s="445" t="s">
        <v>1569</v>
      </c>
      <c r="E18" s="446"/>
      <c r="F18" s="446"/>
      <c r="G18" s="446"/>
      <c r="H18" s="446"/>
      <c r="I18" s="105"/>
      <c r="J18" s="105"/>
    </row>
    <row r="19" spans="1:10">
      <c r="A19" s="341" t="s">
        <v>465</v>
      </c>
      <c r="B19" s="340" t="s">
        <v>466</v>
      </c>
      <c r="C19" s="125"/>
      <c r="D19" s="445" t="s">
        <v>1570</v>
      </c>
      <c r="E19" s="446"/>
      <c r="F19" s="446"/>
      <c r="G19" s="446"/>
      <c r="H19" s="446"/>
      <c r="I19" s="446"/>
      <c r="J19" s="105"/>
    </row>
    <row r="20" spans="1:10">
      <c r="A20" s="341" t="s">
        <v>107</v>
      </c>
      <c r="B20" s="342" t="s">
        <v>1254</v>
      </c>
      <c r="C20" s="125"/>
      <c r="D20" s="105"/>
      <c r="E20" s="105"/>
      <c r="F20" s="105"/>
      <c r="G20" s="105"/>
      <c r="H20" s="105"/>
      <c r="I20" s="105"/>
      <c r="J20" s="105"/>
    </row>
    <row r="21" spans="1:10">
      <c r="A21" s="341" t="s">
        <v>1</v>
      </c>
      <c r="B21" s="342" t="s">
        <v>109</v>
      </c>
      <c r="C21" s="125"/>
      <c r="D21" s="105"/>
      <c r="E21" s="105"/>
      <c r="F21" s="105"/>
      <c r="G21" s="105"/>
      <c r="H21" s="105"/>
      <c r="I21" s="105"/>
      <c r="J21" s="105"/>
    </row>
    <row r="22" spans="1:10">
      <c r="A22" s="341" t="s">
        <v>459</v>
      </c>
      <c r="B22" s="342" t="s">
        <v>460</v>
      </c>
      <c r="C22" s="125"/>
    </row>
    <row r="23" spans="1:10">
      <c r="A23" s="341" t="s">
        <v>461</v>
      </c>
      <c r="B23" s="342" t="s">
        <v>346</v>
      </c>
      <c r="C23" s="125"/>
    </row>
    <row r="24" spans="1:10">
      <c r="A24" s="341" t="s">
        <v>17</v>
      </c>
      <c r="B24" s="342" t="s">
        <v>94</v>
      </c>
      <c r="C24" s="125"/>
    </row>
    <row r="25" spans="1:10" ht="25.5">
      <c r="A25" s="341" t="s">
        <v>29</v>
      </c>
      <c r="B25" s="342" t="s">
        <v>467</v>
      </c>
      <c r="C25" s="125"/>
    </row>
    <row r="26" spans="1:10" ht="15">
      <c r="A26" s="136"/>
      <c r="B26" s="131"/>
      <c r="C26" s="132"/>
    </row>
    <row r="27" spans="1:10">
      <c r="A27" s="343" t="s">
        <v>145</v>
      </c>
    </row>
    <row r="28" spans="1:10">
      <c r="A28" s="103" t="s">
        <v>146</v>
      </c>
    </row>
    <row r="29" spans="1:10">
      <c r="A29" s="344"/>
    </row>
    <row r="30" spans="1:10">
      <c r="A30" s="344"/>
    </row>
    <row r="31" spans="1:10">
      <c r="A31" s="344"/>
    </row>
    <row r="32" spans="1:10">
      <c r="A32" s="344"/>
    </row>
    <row r="33" spans="1:1">
      <c r="A33" s="344"/>
    </row>
    <row r="34" spans="1:1">
      <c r="A34" s="344"/>
    </row>
    <row r="35" spans="1:1">
      <c r="A35" s="344"/>
    </row>
    <row r="36" spans="1:1">
      <c r="A36" s="344"/>
    </row>
    <row r="37" spans="1:1">
      <c r="A37" s="344"/>
    </row>
    <row r="38" spans="1:1">
      <c r="A38" s="344"/>
    </row>
    <row r="39" spans="1:1">
      <c r="A39" s="344"/>
    </row>
    <row r="40" spans="1:1">
      <c r="A40" s="344"/>
    </row>
  </sheetData>
  <mergeCells count="4">
    <mergeCell ref="D12:J12"/>
    <mergeCell ref="D13:I13"/>
    <mergeCell ref="D14:I14"/>
    <mergeCell ref="D15:I15"/>
  </mergeCells>
  <hyperlinks>
    <hyperlink ref="A28" r:id="rId1" location="intro"/>
    <hyperlink ref="C1" location="'ProLiant Smart Buy Servers'!A1" display="Summary"/>
  </hyperlinks>
  <pageMargins left="0.7" right="0.7" top="0.75" bottom="0.75" header="0.3" footer="0.3"/>
  <pageSetup scale="46" orientation="portrait" r:id="rId2"/>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zoomScale="80" zoomScaleNormal="80" workbookViewId="0">
      <selection activeCell="G28" sqref="G28"/>
    </sheetView>
  </sheetViews>
  <sheetFormatPr defaultColWidth="8.88671875" defaultRowHeight="14.25"/>
  <cols>
    <col min="1" max="1" width="18.109375" style="105" customWidth="1"/>
    <col min="2" max="2" width="61.44140625" style="105" customWidth="1"/>
    <col min="3" max="3" width="14.6640625" style="105" customWidth="1"/>
    <col min="4" max="16384" width="8.88671875" style="105"/>
  </cols>
  <sheetData>
    <row r="1" spans="1:6" ht="15">
      <c r="A1" s="700" t="s">
        <v>1920</v>
      </c>
      <c r="B1" s="141"/>
      <c r="C1" s="138"/>
      <c r="D1" s="311" t="s">
        <v>117</v>
      </c>
    </row>
    <row r="2" spans="1:6">
      <c r="A2" s="141"/>
      <c r="B2" s="141"/>
      <c r="C2" s="142"/>
      <c r="D2" s="104"/>
    </row>
    <row r="3" spans="1:6" ht="15">
      <c r="A3" s="143" t="s">
        <v>36</v>
      </c>
      <c r="B3" s="140" t="s">
        <v>1877</v>
      </c>
      <c r="C3" s="142"/>
      <c r="D3" s="104"/>
    </row>
    <row r="4" spans="1:6" ht="15">
      <c r="A4" s="144" t="s">
        <v>62</v>
      </c>
      <c r="B4" s="127">
        <v>15999</v>
      </c>
      <c r="C4" s="142"/>
      <c r="D4" s="104"/>
    </row>
    <row r="5" spans="1:6" ht="21.75" customHeight="1">
      <c r="A5" s="145" t="s">
        <v>713</v>
      </c>
      <c r="B5" s="140">
        <v>7538</v>
      </c>
      <c r="C5" s="142"/>
      <c r="D5" s="104"/>
    </row>
    <row r="6" spans="1:6" ht="15">
      <c r="A6" s="143"/>
      <c r="B6" s="146"/>
      <c r="C6" s="142"/>
      <c r="D6" s="104"/>
    </row>
    <row r="7" spans="1:6" ht="15">
      <c r="A7" s="143"/>
      <c r="B7" s="146"/>
      <c r="C7" s="142"/>
      <c r="D7" s="104"/>
    </row>
    <row r="8" spans="1:6" ht="15">
      <c r="A8" s="143" t="s">
        <v>39</v>
      </c>
      <c r="B8" s="194" t="s">
        <v>1921</v>
      </c>
      <c r="C8" s="142"/>
      <c r="D8" s="104"/>
    </row>
    <row r="9" spans="1:6" ht="15">
      <c r="A9" s="143" t="s">
        <v>40</v>
      </c>
      <c r="B9" s="101" t="s">
        <v>1920</v>
      </c>
      <c r="C9" s="142"/>
      <c r="D9" s="104"/>
    </row>
    <row r="10" spans="1:6" ht="4.5" customHeight="1">
      <c r="A10" s="147"/>
      <c r="B10" s="131"/>
      <c r="C10" s="148"/>
      <c r="D10" s="104"/>
    </row>
    <row r="11" spans="1:6" ht="15">
      <c r="A11" s="149" t="s">
        <v>41</v>
      </c>
      <c r="B11" s="122"/>
      <c r="C11" s="142"/>
      <c r="D11" s="104"/>
    </row>
    <row r="12" spans="1:6" ht="15">
      <c r="A12" s="170" t="s">
        <v>42</v>
      </c>
      <c r="B12" s="196" t="s">
        <v>1922</v>
      </c>
      <c r="C12" s="142"/>
      <c r="D12" s="104"/>
    </row>
    <row r="13" spans="1:6" ht="15.75">
      <c r="A13" s="170" t="s">
        <v>59</v>
      </c>
      <c r="B13" s="196" t="s">
        <v>1923</v>
      </c>
      <c r="C13" s="142"/>
      <c r="D13" s="104"/>
      <c r="E13" s="149" t="s">
        <v>1230</v>
      </c>
      <c r="F13" s="356"/>
    </row>
    <row r="14" spans="1:6" ht="15">
      <c r="A14" s="170" t="s">
        <v>44</v>
      </c>
      <c r="B14" s="196" t="s">
        <v>1924</v>
      </c>
      <c r="C14" s="142"/>
      <c r="D14" s="104"/>
      <c r="E14" s="441" t="s">
        <v>1932</v>
      </c>
      <c r="F14" s="440">
        <v>2618</v>
      </c>
    </row>
    <row r="15" spans="1:6" ht="15.75">
      <c r="A15" s="170" t="s">
        <v>1005</v>
      </c>
      <c r="B15" s="196" t="s">
        <v>1925</v>
      </c>
      <c r="C15" s="142"/>
      <c r="D15" s="104"/>
      <c r="E15" s="387" t="s">
        <v>1561</v>
      </c>
      <c r="F15" s="356"/>
    </row>
    <row r="16" spans="1:6" ht="15.75">
      <c r="A16" s="170" t="s">
        <v>45</v>
      </c>
      <c r="B16" s="196" t="s">
        <v>999</v>
      </c>
      <c r="C16" s="142"/>
      <c r="D16" s="104"/>
      <c r="E16" s="386" t="s">
        <v>1231</v>
      </c>
      <c r="F16" s="356"/>
    </row>
    <row r="17" spans="1:6" ht="15.75">
      <c r="A17" s="170" t="s">
        <v>46</v>
      </c>
      <c r="B17" s="196" t="s">
        <v>1000</v>
      </c>
      <c r="C17" s="142"/>
      <c r="D17" s="104"/>
      <c r="E17" s="386" t="s">
        <v>1232</v>
      </c>
      <c r="F17" s="356"/>
    </row>
    <row r="18" spans="1:6" ht="15">
      <c r="A18" s="170" t="s">
        <v>11</v>
      </c>
      <c r="B18" s="196" t="s">
        <v>5</v>
      </c>
      <c r="C18" s="142"/>
      <c r="D18" s="104"/>
      <c r="E18" s="443" t="s">
        <v>1557</v>
      </c>
    </row>
    <row r="19" spans="1:6" ht="15">
      <c r="A19" s="170" t="s">
        <v>10</v>
      </c>
      <c r="B19" s="196" t="s">
        <v>256</v>
      </c>
      <c r="C19" s="142"/>
      <c r="D19" s="104"/>
      <c r="E19" s="443" t="s">
        <v>1558</v>
      </c>
    </row>
    <row r="20" spans="1:6" ht="15">
      <c r="A20" s="170" t="s">
        <v>12</v>
      </c>
      <c r="B20" s="196" t="s">
        <v>1001</v>
      </c>
      <c r="C20" s="142"/>
      <c r="D20" s="104"/>
      <c r="E20" s="443" t="s">
        <v>1559</v>
      </c>
    </row>
    <row r="21" spans="1:6" ht="15">
      <c r="A21" s="170" t="s">
        <v>56</v>
      </c>
      <c r="B21" s="196" t="s">
        <v>1002</v>
      </c>
      <c r="C21" s="142"/>
      <c r="D21" s="104"/>
      <c r="E21" s="443" t="s">
        <v>1560</v>
      </c>
    </row>
    <row r="22" spans="1:6" ht="15">
      <c r="A22" s="170" t="s">
        <v>47</v>
      </c>
      <c r="B22" s="196" t="s">
        <v>1003</v>
      </c>
      <c r="C22" s="142"/>
      <c r="D22" s="104"/>
    </row>
    <row r="23" spans="1:6" ht="15">
      <c r="A23" s="170" t="s">
        <v>58</v>
      </c>
      <c r="B23" s="196" t="s">
        <v>85</v>
      </c>
      <c r="C23" s="142"/>
      <c r="D23" s="104"/>
    </row>
    <row r="24" spans="1:6" ht="15">
      <c r="A24" s="170" t="s">
        <v>13</v>
      </c>
      <c r="B24" s="196" t="s">
        <v>1004</v>
      </c>
      <c r="C24" s="142"/>
      <c r="D24" s="104"/>
    </row>
    <row r="25" spans="1:6" ht="15">
      <c r="A25" s="170" t="s">
        <v>57</v>
      </c>
      <c r="B25" s="196" t="s">
        <v>60</v>
      </c>
      <c r="C25" s="142"/>
      <c r="D25" s="104"/>
    </row>
    <row r="26" spans="1:6" ht="15">
      <c r="A26" s="170" t="s">
        <v>15</v>
      </c>
      <c r="B26" s="196"/>
      <c r="C26" s="142"/>
      <c r="D26" s="104"/>
    </row>
    <row r="27" spans="1:6" ht="6" customHeight="1">
      <c r="A27" s="155"/>
      <c r="B27" s="156"/>
      <c r="C27" s="148"/>
      <c r="D27" s="104"/>
    </row>
    <row r="28" spans="1:6">
      <c r="A28" s="104" t="s">
        <v>145</v>
      </c>
    </row>
    <row r="29" spans="1:6">
      <c r="A29" s="103" t="s">
        <v>146</v>
      </c>
    </row>
  </sheetData>
  <hyperlinks>
    <hyperlink ref="A29" r:id="rId1" location="intro"/>
    <hyperlink ref="D1" location="'ProLiant Smart Buy Servers'!A1" display="Summary"/>
  </hyperlinks>
  <pageMargins left="0.7" right="0.7" top="0.75" bottom="0.75" header="0.3" footer="0.3"/>
  <pageSetup scale="45" fitToHeight="4" orientation="portrait" r:id="rId2"/>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zoomScale="80" zoomScaleNormal="80" workbookViewId="0">
      <selection activeCell="F24" sqref="F24"/>
    </sheetView>
  </sheetViews>
  <sheetFormatPr defaultColWidth="8.88671875" defaultRowHeight="14.25"/>
  <cols>
    <col min="1" max="1" width="18.109375" style="105" customWidth="1"/>
    <col min="2" max="2" width="61.5546875" style="105" customWidth="1"/>
    <col min="3" max="3" width="14.6640625" style="105" customWidth="1"/>
    <col min="4" max="16384" width="8.88671875" style="105"/>
  </cols>
  <sheetData>
    <row r="1" spans="1:6" ht="15">
      <c r="A1" s="700" t="s">
        <v>1926</v>
      </c>
      <c r="B1" s="141"/>
      <c r="C1" s="138"/>
      <c r="D1" s="311" t="s">
        <v>117</v>
      </c>
    </row>
    <row r="2" spans="1:6">
      <c r="A2" s="141"/>
      <c r="B2" s="141"/>
      <c r="C2" s="142"/>
      <c r="D2" s="104"/>
    </row>
    <row r="3" spans="1:6" ht="15">
      <c r="A3" s="143" t="s">
        <v>36</v>
      </c>
      <c r="B3" s="140" t="s">
        <v>1878</v>
      </c>
      <c r="C3" s="142"/>
      <c r="D3" s="104"/>
    </row>
    <row r="4" spans="1:6" ht="15">
      <c r="A4" s="144" t="s">
        <v>62</v>
      </c>
      <c r="B4" s="127">
        <v>19999</v>
      </c>
      <c r="C4" s="142"/>
      <c r="D4" s="104"/>
    </row>
    <row r="5" spans="1:6" ht="21.75" customHeight="1">
      <c r="A5" s="145" t="s">
        <v>713</v>
      </c>
      <c r="B5" s="140">
        <v>9517</v>
      </c>
      <c r="C5" s="142"/>
      <c r="D5" s="104"/>
    </row>
    <row r="6" spans="1:6" ht="15">
      <c r="A6" s="143"/>
      <c r="B6" s="146"/>
      <c r="C6" s="142"/>
      <c r="D6" s="104"/>
    </row>
    <row r="7" spans="1:6" ht="15">
      <c r="A7" s="143"/>
      <c r="B7" s="146"/>
      <c r="C7" s="142"/>
      <c r="D7" s="104"/>
    </row>
    <row r="8" spans="1:6" ht="15">
      <c r="A8" s="143" t="s">
        <v>39</v>
      </c>
      <c r="B8" s="194" t="s">
        <v>1927</v>
      </c>
      <c r="C8" s="142"/>
      <c r="D8" s="104"/>
    </row>
    <row r="9" spans="1:6" ht="15">
      <c r="A9" s="143" t="s">
        <v>40</v>
      </c>
      <c r="B9" s="101" t="s">
        <v>1926</v>
      </c>
      <c r="C9" s="142"/>
      <c r="D9" s="104"/>
    </row>
    <row r="10" spans="1:6" ht="4.5" customHeight="1">
      <c r="A10" s="147"/>
      <c r="B10" s="131"/>
      <c r="C10" s="148"/>
      <c r="D10" s="104"/>
    </row>
    <row r="11" spans="1:6" ht="15">
      <c r="A11" s="149" t="s">
        <v>41</v>
      </c>
      <c r="B11" s="122"/>
      <c r="C11" s="142"/>
      <c r="D11" s="104"/>
    </row>
    <row r="12" spans="1:6" ht="15">
      <c r="A12" s="170" t="s">
        <v>42</v>
      </c>
      <c r="B12" s="196" t="s">
        <v>1922</v>
      </c>
      <c r="C12" s="142"/>
      <c r="D12" s="104"/>
    </row>
    <row r="13" spans="1:6" ht="15">
      <c r="A13" s="170" t="s">
        <v>59</v>
      </c>
      <c r="B13" s="196" t="s">
        <v>1928</v>
      </c>
      <c r="C13" s="142"/>
      <c r="D13" s="104"/>
    </row>
    <row r="14" spans="1:6" ht="15">
      <c r="A14" s="170" t="s">
        <v>44</v>
      </c>
      <c r="B14" s="196" t="s">
        <v>1924</v>
      </c>
      <c r="C14" s="142"/>
      <c r="D14" s="104"/>
    </row>
    <row r="15" spans="1:6" ht="15.75">
      <c r="A15" s="170" t="s">
        <v>1005</v>
      </c>
      <c r="B15" s="196" t="s">
        <v>1925</v>
      </c>
      <c r="C15" s="142"/>
      <c r="D15" s="104"/>
      <c r="E15" s="149" t="s">
        <v>1230</v>
      </c>
      <c r="F15" s="356"/>
    </row>
    <row r="16" spans="1:6" ht="15">
      <c r="A16" s="170" t="s">
        <v>45</v>
      </c>
      <c r="B16" s="196" t="s">
        <v>999</v>
      </c>
      <c r="C16" s="142"/>
      <c r="D16" s="104"/>
      <c r="E16" s="441" t="s">
        <v>1932</v>
      </c>
      <c r="F16" s="440">
        <v>2618</v>
      </c>
    </row>
    <row r="17" spans="1:6" ht="15.75">
      <c r="A17" s="170" t="s">
        <v>46</v>
      </c>
      <c r="B17" s="196" t="s">
        <v>1000</v>
      </c>
      <c r="C17" s="142"/>
      <c r="D17" s="104"/>
      <c r="E17" s="387" t="s">
        <v>1561</v>
      </c>
      <c r="F17" s="356"/>
    </row>
    <row r="18" spans="1:6" ht="15.75">
      <c r="A18" s="170" t="s">
        <v>11</v>
      </c>
      <c r="B18" s="196" t="s">
        <v>5</v>
      </c>
      <c r="C18" s="142"/>
      <c r="D18" s="104"/>
      <c r="E18" s="386" t="s">
        <v>1231</v>
      </c>
      <c r="F18" s="356"/>
    </row>
    <row r="19" spans="1:6" ht="15.75">
      <c r="A19" s="170" t="s">
        <v>10</v>
      </c>
      <c r="B19" s="196" t="s">
        <v>256</v>
      </c>
      <c r="C19" s="142"/>
      <c r="D19" s="104"/>
      <c r="E19" s="386" t="s">
        <v>1232</v>
      </c>
      <c r="F19" s="356"/>
    </row>
    <row r="20" spans="1:6" ht="15">
      <c r="A20" s="170" t="s">
        <v>12</v>
      </c>
      <c r="B20" s="196" t="s">
        <v>1001</v>
      </c>
      <c r="C20" s="142"/>
      <c r="D20" s="104"/>
      <c r="E20" s="443" t="s">
        <v>1557</v>
      </c>
    </row>
    <row r="21" spans="1:6" ht="15">
      <c r="A21" s="170" t="s">
        <v>56</v>
      </c>
      <c r="B21" s="196" t="s">
        <v>1002</v>
      </c>
      <c r="C21" s="142"/>
      <c r="D21" s="104"/>
      <c r="E21" s="443" t="s">
        <v>1558</v>
      </c>
    </row>
    <row r="22" spans="1:6" ht="15">
      <c r="A22" s="170" t="s">
        <v>47</v>
      </c>
      <c r="B22" s="196" t="s">
        <v>1929</v>
      </c>
      <c r="C22" s="142"/>
      <c r="D22" s="104"/>
      <c r="E22" s="443" t="s">
        <v>1559</v>
      </c>
    </row>
    <row r="23" spans="1:6" ht="15">
      <c r="A23" s="170" t="s">
        <v>58</v>
      </c>
      <c r="B23" s="196" t="s">
        <v>85</v>
      </c>
      <c r="C23" s="142"/>
      <c r="D23" s="104"/>
      <c r="E23" s="443" t="s">
        <v>1560</v>
      </c>
    </row>
    <row r="24" spans="1:6" ht="15">
      <c r="A24" s="170" t="s">
        <v>13</v>
      </c>
      <c r="B24" s="196" t="s">
        <v>1004</v>
      </c>
      <c r="C24" s="142"/>
      <c r="D24" s="104"/>
    </row>
    <row r="25" spans="1:6" ht="15">
      <c r="A25" s="170" t="s">
        <v>57</v>
      </c>
      <c r="B25" s="196" t="s">
        <v>60</v>
      </c>
      <c r="C25" s="142"/>
      <c r="D25" s="104"/>
    </row>
    <row r="26" spans="1:6" ht="15">
      <c r="A26" s="170" t="s">
        <v>15</v>
      </c>
      <c r="B26" s="196"/>
      <c r="C26" s="142"/>
      <c r="D26" s="104"/>
    </row>
    <row r="27" spans="1:6" ht="6" customHeight="1">
      <c r="A27" s="155"/>
      <c r="B27" s="156"/>
      <c r="C27" s="148"/>
      <c r="D27" s="104"/>
    </row>
    <row r="28" spans="1:6">
      <c r="A28" s="104" t="s">
        <v>145</v>
      </c>
    </row>
    <row r="29" spans="1:6">
      <c r="A29" s="103" t="s">
        <v>146</v>
      </c>
    </row>
  </sheetData>
  <hyperlinks>
    <hyperlink ref="D1" location="'ProLiant Smart Buy Servers'!A1" display="Summary"/>
    <hyperlink ref="A29" r:id="rId1" location="intro"/>
  </hyperlinks>
  <pageMargins left="0.7" right="0.7" top="0.75" bottom="0.75" header="0.3" footer="0.3"/>
  <pageSetup scale="45" fitToHeight="4" orientation="portrait" r:id="rId2"/>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dimension ref="A1:J28"/>
  <sheetViews>
    <sheetView zoomScale="80" zoomScaleNormal="80" workbookViewId="0">
      <selection activeCell="D1" sqref="D1"/>
    </sheetView>
  </sheetViews>
  <sheetFormatPr defaultColWidth="8.88671875" defaultRowHeight="12.75"/>
  <cols>
    <col min="1" max="1" width="18.109375" style="104" customWidth="1"/>
    <col min="2" max="2" width="61.5546875" style="104" customWidth="1"/>
    <col min="3" max="3" width="14.6640625" style="104" customWidth="1"/>
    <col min="4" max="16384" width="8.88671875" style="104"/>
  </cols>
  <sheetData>
    <row r="1" spans="1:10" s="105" customFormat="1" ht="15">
      <c r="A1" s="186" t="s">
        <v>365</v>
      </c>
      <c r="B1" s="141"/>
      <c r="C1" s="138"/>
      <c r="D1" s="311" t="s">
        <v>117</v>
      </c>
    </row>
    <row r="2" spans="1:10" s="105" customFormat="1" ht="14.25">
      <c r="A2" s="141"/>
      <c r="B2" s="141"/>
      <c r="C2" s="142"/>
      <c r="D2" s="104"/>
    </row>
    <row r="3" spans="1:10" s="105" customFormat="1" ht="15">
      <c r="A3" s="143" t="s">
        <v>36</v>
      </c>
      <c r="B3" s="140" t="s">
        <v>363</v>
      </c>
      <c r="C3" s="142"/>
      <c r="D3" s="104"/>
    </row>
    <row r="4" spans="1:10" s="105" customFormat="1" ht="15">
      <c r="A4" s="144" t="s">
        <v>62</v>
      </c>
      <c r="B4" s="127" t="e">
        <f>VLOOKUP($B$3,'ProLiant Smart Buy Servers'!B:Q,12,FALSE)</f>
        <v>#N/A</v>
      </c>
      <c r="C4" s="142"/>
      <c r="D4" s="104"/>
    </row>
    <row r="5" spans="1:10" s="105" customFormat="1" ht="21.75" customHeight="1">
      <c r="A5" s="145" t="s">
        <v>713</v>
      </c>
      <c r="B5" s="140" t="e">
        <f>VLOOKUP($B$3,'ProLiant Smart Buy Servers'!B:Q,13,FALSE)</f>
        <v>#N/A</v>
      </c>
      <c r="C5" s="142"/>
      <c r="D5" s="104"/>
    </row>
    <row r="6" spans="1:10" s="105" customFormat="1" ht="15">
      <c r="A6" s="143"/>
      <c r="B6" s="146"/>
      <c r="C6" s="142"/>
      <c r="D6" s="104"/>
    </row>
    <row r="7" spans="1:10" s="105" customFormat="1" ht="15">
      <c r="A7" s="143"/>
      <c r="B7" s="146"/>
      <c r="C7" s="142"/>
      <c r="D7" s="104"/>
    </row>
    <row r="8" spans="1:10" s="105" customFormat="1" ht="15">
      <c r="A8" s="143" t="s">
        <v>39</v>
      </c>
      <c r="B8" s="194" t="s">
        <v>364</v>
      </c>
      <c r="C8" s="142"/>
      <c r="D8" s="104"/>
    </row>
    <row r="9" spans="1:10" s="105" customFormat="1" ht="15">
      <c r="A9" s="143" t="s">
        <v>40</v>
      </c>
      <c r="B9" s="252" t="s">
        <v>365</v>
      </c>
      <c r="C9" s="142"/>
      <c r="D9" s="104"/>
    </row>
    <row r="10" spans="1:10" ht="3.75" customHeight="1">
      <c r="A10" s="147"/>
      <c r="B10" s="131"/>
      <c r="C10" s="148"/>
    </row>
    <row r="11" spans="1:10" ht="15.75">
      <c r="A11" s="149" t="s">
        <v>41</v>
      </c>
      <c r="B11" s="122"/>
      <c r="C11" s="142"/>
      <c r="D11" s="149" t="s">
        <v>1230</v>
      </c>
      <c r="E11" s="356"/>
      <c r="F11" s="356"/>
      <c r="G11" s="356"/>
      <c r="H11" s="356"/>
      <c r="I11" s="356"/>
      <c r="J11" s="105"/>
    </row>
    <row r="12" spans="1:10" ht="15.75">
      <c r="A12" s="170" t="s">
        <v>42</v>
      </c>
      <c r="B12" s="171" t="s">
        <v>135</v>
      </c>
      <c r="C12" s="142"/>
      <c r="D12" s="441" t="s">
        <v>508</v>
      </c>
      <c r="E12" s="440">
        <v>2351</v>
      </c>
      <c r="F12" s="356"/>
      <c r="G12" s="356"/>
      <c r="H12" s="356"/>
      <c r="I12" s="356"/>
      <c r="J12" s="105"/>
    </row>
    <row r="13" spans="1:10" ht="15.75">
      <c r="A13" s="170" t="s">
        <v>59</v>
      </c>
      <c r="B13" s="196" t="s">
        <v>366</v>
      </c>
      <c r="C13" s="142"/>
      <c r="D13" s="387" t="s">
        <v>1561</v>
      </c>
      <c r="E13" s="356"/>
      <c r="F13" s="356"/>
      <c r="G13" s="356"/>
      <c r="H13" s="356"/>
      <c r="I13" s="356"/>
      <c r="J13" s="105"/>
    </row>
    <row r="14" spans="1:10" ht="15.75">
      <c r="A14" s="170" t="s">
        <v>44</v>
      </c>
      <c r="B14" s="196" t="s">
        <v>422</v>
      </c>
      <c r="C14" s="142"/>
      <c r="D14" s="386" t="s">
        <v>1231</v>
      </c>
      <c r="E14" s="356"/>
      <c r="F14" s="356"/>
      <c r="G14" s="356"/>
      <c r="H14" s="356"/>
      <c r="I14" s="356"/>
      <c r="J14" s="105"/>
    </row>
    <row r="15" spans="1:10" ht="15.75">
      <c r="A15" s="170" t="s">
        <v>45</v>
      </c>
      <c r="B15" s="196" t="s">
        <v>136</v>
      </c>
      <c r="C15" s="142"/>
      <c r="D15" s="386" t="s">
        <v>1232</v>
      </c>
      <c r="E15" s="356"/>
      <c r="F15" s="356"/>
      <c r="G15" s="356"/>
      <c r="H15" s="356"/>
      <c r="I15" s="356"/>
      <c r="J15" s="105"/>
    </row>
    <row r="16" spans="1:10" ht="15">
      <c r="A16" s="170" t="s">
        <v>46</v>
      </c>
      <c r="B16" s="196" t="s">
        <v>86</v>
      </c>
      <c r="C16" s="142"/>
      <c r="D16" s="443" t="s">
        <v>1557</v>
      </c>
      <c r="E16" s="105"/>
      <c r="F16" s="105"/>
      <c r="G16" s="105"/>
      <c r="H16" s="105"/>
      <c r="I16" s="105"/>
      <c r="J16" s="105"/>
    </row>
    <row r="17" spans="1:10" ht="15">
      <c r="A17" s="170" t="s">
        <v>11</v>
      </c>
      <c r="B17" s="196" t="s">
        <v>136</v>
      </c>
      <c r="C17" s="142"/>
      <c r="D17" s="443" t="s">
        <v>1558</v>
      </c>
      <c r="E17" s="105"/>
      <c r="F17" s="105"/>
      <c r="G17" s="105"/>
      <c r="H17" s="105"/>
      <c r="I17" s="105"/>
      <c r="J17" s="105"/>
    </row>
    <row r="18" spans="1:10" ht="15">
      <c r="A18" s="170" t="s">
        <v>10</v>
      </c>
      <c r="B18" s="196" t="s">
        <v>367</v>
      </c>
      <c r="C18" s="142"/>
      <c r="D18" s="443" t="s">
        <v>1559</v>
      </c>
      <c r="E18" s="105"/>
      <c r="F18" s="105"/>
      <c r="G18" s="105"/>
      <c r="H18" s="105"/>
      <c r="I18" s="105"/>
      <c r="J18" s="105"/>
    </row>
    <row r="19" spans="1:10" ht="15">
      <c r="A19" s="170" t="s">
        <v>12</v>
      </c>
      <c r="B19" s="196" t="s">
        <v>137</v>
      </c>
      <c r="C19" s="142"/>
      <c r="D19" s="443" t="s">
        <v>1560</v>
      </c>
      <c r="E19" s="105"/>
      <c r="F19" s="105"/>
      <c r="G19" s="105"/>
      <c r="H19" s="105"/>
      <c r="I19" s="105"/>
      <c r="J19" s="105"/>
    </row>
    <row r="20" spans="1:10" ht="13.5">
      <c r="A20" s="170" t="s">
        <v>56</v>
      </c>
      <c r="B20" s="196" t="s">
        <v>138</v>
      </c>
      <c r="C20" s="142"/>
    </row>
    <row r="21" spans="1:10" ht="13.5">
      <c r="A21" s="170" t="s">
        <v>47</v>
      </c>
      <c r="B21" s="197" t="s">
        <v>368</v>
      </c>
      <c r="C21" s="142"/>
    </row>
    <row r="22" spans="1:10" ht="13.5">
      <c r="A22" s="170" t="s">
        <v>58</v>
      </c>
      <c r="B22" s="196" t="s">
        <v>69</v>
      </c>
      <c r="C22" s="142"/>
    </row>
    <row r="23" spans="1:10" ht="13.5">
      <c r="A23" s="170" t="s">
        <v>13</v>
      </c>
      <c r="B23" s="196" t="s">
        <v>139</v>
      </c>
      <c r="C23" s="142"/>
    </row>
    <row r="24" spans="1:10" ht="13.5">
      <c r="A24" s="170" t="s">
        <v>57</v>
      </c>
      <c r="B24" s="171" t="s">
        <v>63</v>
      </c>
      <c r="C24" s="142"/>
    </row>
    <row r="25" spans="1:10" ht="13.5">
      <c r="A25" s="170" t="s">
        <v>15</v>
      </c>
      <c r="B25" s="171"/>
      <c r="C25" s="142"/>
    </row>
    <row r="26" spans="1:10">
      <c r="A26" s="155"/>
      <c r="B26" s="156"/>
      <c r="C26" s="148"/>
    </row>
    <row r="27" spans="1:10">
      <c r="A27" s="104" t="s">
        <v>145</v>
      </c>
    </row>
    <row r="28" spans="1:10">
      <c r="A28" s="103" t="s">
        <v>146</v>
      </c>
    </row>
  </sheetData>
  <conditionalFormatting sqref="B3">
    <cfRule type="duplicateValues" dxfId="0" priority="2"/>
  </conditionalFormatting>
  <hyperlinks>
    <hyperlink ref="A28" r:id="rId1" location="intro"/>
    <hyperlink ref="D1" location="'ProLiant Smart Buy Servers'!A1" display="Summary"/>
  </hyperlinks>
  <pageMargins left="0.7" right="0.7" top="0.75" bottom="0.75" header="0.3" footer="0.3"/>
  <pageSetup orientation="portrait" r:id="rId2"/>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H26"/>
  <sheetViews>
    <sheetView zoomScale="80" zoomScaleNormal="80" workbookViewId="0">
      <selection activeCell="D1" sqref="D1"/>
    </sheetView>
  </sheetViews>
  <sheetFormatPr defaultColWidth="8.88671875" defaultRowHeight="12.75"/>
  <cols>
    <col min="1" max="1" width="18.109375" style="207" customWidth="1"/>
    <col min="2" max="2" width="67.21875" style="199" customWidth="1"/>
    <col min="3" max="3" width="10.21875" style="200" bestFit="1" customWidth="1"/>
    <col min="4" max="16384" width="8.88671875" style="199"/>
  </cols>
  <sheetData>
    <row r="1" spans="1:8" ht="13.5">
      <c r="A1" s="198" t="s">
        <v>434</v>
      </c>
      <c r="D1" s="311" t="s">
        <v>117</v>
      </c>
    </row>
    <row r="3" spans="1:8" ht="13.5">
      <c r="A3" s="201" t="s">
        <v>36</v>
      </c>
      <c r="B3" s="199" t="s">
        <v>153</v>
      </c>
    </row>
    <row r="4" spans="1:8" ht="13.5">
      <c r="A4" s="202" t="s">
        <v>37</v>
      </c>
      <c r="B4" s="127" t="e">
        <f>VLOOKUP($B$3,'ProLiant Smart Buy Servers'!B:Q,12,FALSE)</f>
        <v>#N/A</v>
      </c>
    </row>
    <row r="5" spans="1:8" ht="21.75" customHeight="1">
      <c r="A5" s="203" t="s">
        <v>713</v>
      </c>
      <c r="B5" s="140" t="e">
        <f>VLOOKUP($B$3,'ProLiant Smart Buy Servers'!B:Q,13,FALSE)</f>
        <v>#N/A</v>
      </c>
    </row>
    <row r="6" spans="1:8" ht="13.5">
      <c r="A6" s="201"/>
    </row>
    <row r="7" spans="1:8" ht="13.5">
      <c r="A7" s="201"/>
    </row>
    <row r="8" spans="1:8" ht="13.5">
      <c r="A8" s="203" t="s">
        <v>39</v>
      </c>
      <c r="B8" s="199" t="s">
        <v>203</v>
      </c>
    </row>
    <row r="9" spans="1:8" ht="13.5">
      <c r="A9" s="203" t="s">
        <v>40</v>
      </c>
      <c r="B9" s="199" t="s">
        <v>434</v>
      </c>
    </row>
    <row r="10" spans="1:8" ht="13.5">
      <c r="A10" s="204"/>
      <c r="B10" s="205"/>
    </row>
    <row r="11" spans="1:8" ht="15">
      <c r="A11" s="206" t="s">
        <v>41</v>
      </c>
      <c r="C11" s="149" t="s">
        <v>1235</v>
      </c>
      <c r="D11" s="377"/>
      <c r="E11" s="377"/>
      <c r="F11" s="377"/>
    </row>
    <row r="12" spans="1:8" ht="15">
      <c r="A12" s="170" t="s">
        <v>42</v>
      </c>
      <c r="B12" s="171" t="s">
        <v>192</v>
      </c>
      <c r="C12" s="391" t="s">
        <v>1273</v>
      </c>
      <c r="D12" s="439">
        <v>659</v>
      </c>
      <c r="E12" s="377"/>
      <c r="F12" s="377"/>
    </row>
    <row r="13" spans="1:8" ht="15">
      <c r="A13" s="170" t="s">
        <v>43</v>
      </c>
      <c r="B13" s="171" t="s">
        <v>204</v>
      </c>
      <c r="C13" s="387"/>
      <c r="D13" s="377"/>
      <c r="E13" s="377"/>
      <c r="F13" s="377"/>
    </row>
    <row r="14" spans="1:8" ht="15">
      <c r="A14" s="170" t="s">
        <v>44</v>
      </c>
      <c r="B14" s="171" t="s">
        <v>205</v>
      </c>
      <c r="C14" s="387" t="s">
        <v>1556</v>
      </c>
      <c r="D14" s="356"/>
      <c r="E14" s="356"/>
      <c r="F14" s="356"/>
      <c r="G14" s="356"/>
      <c r="H14" s="356"/>
    </row>
    <row r="15" spans="1:8" ht="15">
      <c r="A15" s="170" t="s">
        <v>45</v>
      </c>
      <c r="B15" s="171" t="s">
        <v>195</v>
      </c>
      <c r="C15" s="386" t="s">
        <v>1231</v>
      </c>
      <c r="D15" s="356"/>
      <c r="E15" s="356"/>
      <c r="F15" s="356"/>
      <c r="G15" s="356"/>
      <c r="H15" s="356"/>
    </row>
    <row r="16" spans="1:8" ht="15">
      <c r="A16" s="170" t="s">
        <v>46</v>
      </c>
      <c r="B16" s="171" t="s">
        <v>196</v>
      </c>
      <c r="C16" s="386" t="s">
        <v>1232</v>
      </c>
      <c r="D16" s="356"/>
      <c r="E16" s="356"/>
      <c r="F16" s="356"/>
      <c r="G16" s="356"/>
      <c r="H16" s="356"/>
    </row>
    <row r="17" spans="1:8" ht="15">
      <c r="A17" s="170" t="s">
        <v>10</v>
      </c>
      <c r="B17" s="171" t="s">
        <v>197</v>
      </c>
      <c r="C17" s="386" t="s">
        <v>1233</v>
      </c>
      <c r="D17" s="356"/>
      <c r="E17" s="356"/>
      <c r="F17" s="356"/>
      <c r="G17" s="356"/>
      <c r="H17" s="356"/>
    </row>
    <row r="18" spans="1:8" ht="15">
      <c r="A18" s="170" t="s">
        <v>47</v>
      </c>
      <c r="B18" s="171" t="s">
        <v>181</v>
      </c>
      <c r="C18" s="386" t="s">
        <v>1234</v>
      </c>
      <c r="D18" s="356"/>
      <c r="E18" s="356"/>
      <c r="F18" s="356"/>
      <c r="G18" s="356"/>
      <c r="H18" s="356"/>
    </row>
    <row r="19" spans="1:8" ht="15">
      <c r="A19" s="170" t="s">
        <v>16</v>
      </c>
      <c r="B19" s="171" t="s">
        <v>198</v>
      </c>
      <c r="C19" s="445" t="s">
        <v>1569</v>
      </c>
      <c r="D19" s="446"/>
      <c r="E19" s="446"/>
      <c r="F19" s="446"/>
      <c r="G19" s="446"/>
      <c r="H19" s="105"/>
    </row>
    <row r="20" spans="1:8" ht="13.5">
      <c r="A20" s="170" t="s">
        <v>30</v>
      </c>
      <c r="B20" s="171" t="s">
        <v>64</v>
      </c>
      <c r="C20" s="445" t="s">
        <v>1570</v>
      </c>
      <c r="D20" s="446"/>
      <c r="E20" s="446"/>
      <c r="F20" s="446"/>
      <c r="G20" s="446"/>
      <c r="H20" s="446"/>
    </row>
    <row r="21" spans="1:8" ht="13.5">
      <c r="A21" s="170" t="s">
        <v>17</v>
      </c>
      <c r="B21" s="171" t="s">
        <v>199</v>
      </c>
      <c r="C21" s="445" t="s">
        <v>1568</v>
      </c>
      <c r="D21" s="446"/>
      <c r="E21" s="446"/>
      <c r="F21" s="446"/>
      <c r="G21" s="446"/>
      <c r="H21" s="446"/>
    </row>
    <row r="22" spans="1:8" ht="13.5">
      <c r="A22" s="170" t="s">
        <v>29</v>
      </c>
      <c r="B22" s="171" t="s">
        <v>7</v>
      </c>
    </row>
    <row r="23" spans="1:8" ht="13.5">
      <c r="A23" s="170" t="s">
        <v>15</v>
      </c>
      <c r="B23" s="171"/>
    </row>
    <row r="24" spans="1:8" ht="13.5">
      <c r="A24" s="204"/>
      <c r="B24" s="205"/>
    </row>
    <row r="25" spans="1:8">
      <c r="A25" s="104" t="s">
        <v>145</v>
      </c>
    </row>
    <row r="26" spans="1:8">
      <c r="A26" s="103" t="s">
        <v>146</v>
      </c>
    </row>
  </sheetData>
  <dataValidations count="1">
    <dataValidation type="textLength" operator="lessThanOrEqual" allowBlank="1" showInputMessage="1" showErrorMessage="1" sqref="B8">
      <formula1>32</formula1>
    </dataValidation>
  </dataValidations>
  <hyperlinks>
    <hyperlink ref="A26" r:id="rId1" location="intro"/>
    <hyperlink ref="D1" location="'ProLiant Smart Buy Servers'!A1" display="Summary"/>
  </hyperlinks>
  <pageMargins left="0.7" right="0.7" top="0.75" bottom="0.75" header="0.3" footer="0.3"/>
  <pageSetup scale="50" fitToHeight="2" orientation="portrait" r:id="rId2"/>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H26"/>
  <sheetViews>
    <sheetView zoomScale="80" zoomScaleNormal="80" workbookViewId="0">
      <selection activeCell="D1" sqref="D1"/>
    </sheetView>
  </sheetViews>
  <sheetFormatPr defaultColWidth="8.88671875" defaultRowHeight="12.75"/>
  <cols>
    <col min="1" max="1" width="18.109375" style="207" customWidth="1"/>
    <col min="2" max="2" width="62.21875" style="199" customWidth="1"/>
    <col min="3" max="3" width="10.21875" style="200" bestFit="1" customWidth="1"/>
    <col min="4" max="16384" width="8.88671875" style="199"/>
  </cols>
  <sheetData>
    <row r="1" spans="1:8" ht="13.5">
      <c r="A1" s="198" t="s">
        <v>190</v>
      </c>
      <c r="D1" s="311" t="s">
        <v>117</v>
      </c>
    </row>
    <row r="3" spans="1:8" ht="13.5">
      <c r="A3" s="201" t="s">
        <v>36</v>
      </c>
      <c r="B3" s="199" t="s">
        <v>152</v>
      </c>
    </row>
    <row r="4" spans="1:8" ht="13.5">
      <c r="A4" s="202" t="s">
        <v>37</v>
      </c>
      <c r="B4" s="127" t="e">
        <f>VLOOKUP($B$3,'ProLiant Smart Buy Servers'!B:Q,12,FALSE)</f>
        <v>#N/A</v>
      </c>
    </row>
    <row r="5" spans="1:8" ht="21.75" customHeight="1">
      <c r="A5" s="203" t="s">
        <v>713</v>
      </c>
      <c r="B5" s="140" t="e">
        <f>VLOOKUP($B$3,'ProLiant Smart Buy Servers'!B:Q,13,FALSE)</f>
        <v>#N/A</v>
      </c>
    </row>
    <row r="6" spans="1:8" ht="13.5">
      <c r="A6" s="201"/>
    </row>
    <row r="7" spans="1:8" ht="13.5">
      <c r="A7" s="201"/>
    </row>
    <row r="8" spans="1:8" ht="13.5">
      <c r="A8" s="203" t="s">
        <v>39</v>
      </c>
      <c r="B8" s="199" t="s">
        <v>191</v>
      </c>
    </row>
    <row r="9" spans="1:8" ht="13.5">
      <c r="A9" s="203" t="s">
        <v>40</v>
      </c>
      <c r="B9" s="199" t="s">
        <v>190</v>
      </c>
    </row>
    <row r="10" spans="1:8" ht="13.5">
      <c r="A10" s="204"/>
      <c r="B10" s="205"/>
    </row>
    <row r="11" spans="1:8" ht="15">
      <c r="A11" s="206" t="s">
        <v>41</v>
      </c>
      <c r="C11" s="149" t="s">
        <v>1235</v>
      </c>
      <c r="D11" s="377"/>
      <c r="E11" s="377"/>
      <c r="F11" s="377"/>
    </row>
    <row r="12" spans="1:8" ht="15">
      <c r="A12" s="170" t="s">
        <v>42</v>
      </c>
      <c r="B12" s="171" t="s">
        <v>192</v>
      </c>
      <c r="C12" s="391" t="s">
        <v>1273</v>
      </c>
      <c r="D12" s="439">
        <v>659</v>
      </c>
      <c r="E12" s="377"/>
      <c r="F12" s="377"/>
    </row>
    <row r="13" spans="1:8" ht="15">
      <c r="A13" s="170" t="s">
        <v>43</v>
      </c>
      <c r="B13" s="171" t="s">
        <v>193</v>
      </c>
      <c r="C13" s="387" t="s">
        <v>1556</v>
      </c>
      <c r="D13" s="356"/>
      <c r="E13" s="356"/>
      <c r="F13" s="356"/>
      <c r="G13" s="356"/>
      <c r="H13" s="356"/>
    </row>
    <row r="14" spans="1:8" ht="15">
      <c r="A14" s="170" t="s">
        <v>44</v>
      </c>
      <c r="B14" s="171" t="s">
        <v>194</v>
      </c>
      <c r="C14" s="386" t="s">
        <v>1231</v>
      </c>
      <c r="D14" s="356"/>
      <c r="E14" s="356"/>
      <c r="F14" s="356"/>
      <c r="G14" s="356"/>
      <c r="H14" s="356"/>
    </row>
    <row r="15" spans="1:8" ht="15">
      <c r="A15" s="170" t="s">
        <v>45</v>
      </c>
      <c r="B15" s="171" t="s">
        <v>195</v>
      </c>
      <c r="C15" s="386" t="s">
        <v>1232</v>
      </c>
      <c r="D15" s="356"/>
      <c r="E15" s="356"/>
      <c r="F15" s="356"/>
      <c r="G15" s="356"/>
      <c r="H15" s="356"/>
    </row>
    <row r="16" spans="1:8" ht="15">
      <c r="A16" s="170" t="s">
        <v>46</v>
      </c>
      <c r="B16" s="171" t="s">
        <v>196</v>
      </c>
      <c r="C16" s="386" t="s">
        <v>1233</v>
      </c>
      <c r="D16" s="356"/>
      <c r="E16" s="356"/>
      <c r="F16" s="356"/>
      <c r="G16" s="356"/>
      <c r="H16" s="356"/>
    </row>
    <row r="17" spans="1:8" ht="15">
      <c r="A17" s="170" t="s">
        <v>10</v>
      </c>
      <c r="B17" s="171" t="s">
        <v>197</v>
      </c>
      <c r="C17" s="386" t="s">
        <v>1234</v>
      </c>
      <c r="D17" s="356"/>
      <c r="E17" s="356"/>
      <c r="F17" s="356"/>
      <c r="G17" s="356"/>
      <c r="H17" s="356"/>
    </row>
    <row r="18" spans="1:8" ht="15">
      <c r="A18" s="170" t="s">
        <v>47</v>
      </c>
      <c r="B18" s="171" t="s">
        <v>181</v>
      </c>
      <c r="C18" s="445" t="s">
        <v>1569</v>
      </c>
      <c r="D18" s="446"/>
      <c r="E18" s="446"/>
      <c r="F18" s="446"/>
      <c r="G18" s="446"/>
      <c r="H18" s="105"/>
    </row>
    <row r="19" spans="1:8" ht="13.5">
      <c r="A19" s="170" t="s">
        <v>16</v>
      </c>
      <c r="B19" s="171" t="s">
        <v>198</v>
      </c>
      <c r="C19" s="445" t="s">
        <v>1570</v>
      </c>
      <c r="D19" s="446"/>
      <c r="E19" s="446"/>
      <c r="F19" s="446"/>
      <c r="G19" s="446"/>
      <c r="H19" s="446"/>
    </row>
    <row r="20" spans="1:8" ht="13.5">
      <c r="A20" s="170" t="s">
        <v>30</v>
      </c>
      <c r="B20" s="171" t="s">
        <v>64</v>
      </c>
      <c r="C20" s="445" t="s">
        <v>1568</v>
      </c>
      <c r="D20" s="446"/>
      <c r="E20" s="446"/>
      <c r="F20" s="446"/>
      <c r="G20" s="446"/>
      <c r="H20" s="446"/>
    </row>
    <row r="21" spans="1:8" ht="13.5">
      <c r="A21" s="170" t="s">
        <v>17</v>
      </c>
      <c r="B21" s="171" t="s">
        <v>199</v>
      </c>
    </row>
    <row r="22" spans="1:8" ht="13.5">
      <c r="A22" s="170" t="s">
        <v>29</v>
      </c>
      <c r="B22" s="171" t="s">
        <v>7</v>
      </c>
    </row>
    <row r="23" spans="1:8" ht="13.5">
      <c r="A23" s="170" t="s">
        <v>15</v>
      </c>
      <c r="B23" s="171"/>
    </row>
    <row r="24" spans="1:8" ht="13.5">
      <c r="A24" s="204"/>
      <c r="B24" s="205"/>
    </row>
    <row r="25" spans="1:8">
      <c r="A25" s="104" t="s">
        <v>145</v>
      </c>
    </row>
    <row r="26" spans="1:8">
      <c r="A26" s="103" t="s">
        <v>146</v>
      </c>
    </row>
  </sheetData>
  <dataValidations count="1">
    <dataValidation type="textLength" operator="lessThanOrEqual" allowBlank="1" showInputMessage="1" showErrorMessage="1" sqref="B8">
      <formula1>32</formula1>
    </dataValidation>
  </dataValidations>
  <hyperlinks>
    <hyperlink ref="A26" r:id="rId1" location="intro"/>
    <hyperlink ref="D1" location="'ProLiant Smart Buy Servers'!A1" display="Summary"/>
  </hyperlinks>
  <pageMargins left="0.7" right="0.7" top="0.75" bottom="0.75" header="0.3" footer="0.3"/>
  <pageSetup scale="51" fitToHeight="2" orientation="portrait" r:id="rId2"/>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H26"/>
  <sheetViews>
    <sheetView zoomScale="80" zoomScaleNormal="80" workbookViewId="0">
      <selection activeCell="D1" sqref="D1"/>
    </sheetView>
  </sheetViews>
  <sheetFormatPr defaultColWidth="8.88671875" defaultRowHeight="12.75"/>
  <cols>
    <col min="1" max="1" width="18.109375" style="207" customWidth="1"/>
    <col min="2" max="2" width="62.21875" style="199" customWidth="1"/>
    <col min="3" max="3" width="10.21875" style="200" bestFit="1" customWidth="1"/>
    <col min="4" max="16384" width="8.88671875" style="199"/>
  </cols>
  <sheetData>
    <row r="1" spans="1:8" ht="13.5">
      <c r="A1" s="198" t="s">
        <v>201</v>
      </c>
      <c r="D1" s="311" t="s">
        <v>117</v>
      </c>
    </row>
    <row r="3" spans="1:8" ht="13.5">
      <c r="A3" s="201" t="s">
        <v>36</v>
      </c>
      <c r="B3" s="199" t="s">
        <v>150</v>
      </c>
    </row>
    <row r="4" spans="1:8" ht="13.5">
      <c r="A4" s="202" t="s">
        <v>37</v>
      </c>
      <c r="B4" s="127" t="e">
        <f>VLOOKUP($B$3,'ProLiant Smart Buy Servers'!B:Q,12,FALSE)</f>
        <v>#N/A</v>
      </c>
    </row>
    <row r="5" spans="1:8" ht="21.75" customHeight="1">
      <c r="A5" s="203" t="s">
        <v>713</v>
      </c>
      <c r="B5" s="140" t="e">
        <f>VLOOKUP($B$3,'ProLiant Smart Buy Servers'!B:Q,13,FALSE)</f>
        <v>#N/A</v>
      </c>
    </row>
    <row r="6" spans="1:8" ht="13.5">
      <c r="A6" s="201"/>
    </row>
    <row r="7" spans="1:8" ht="13.5">
      <c r="A7" s="201"/>
    </row>
    <row r="8" spans="1:8" ht="13.5">
      <c r="A8" s="203" t="s">
        <v>39</v>
      </c>
      <c r="B8" s="199" t="s">
        <v>200</v>
      </c>
    </row>
    <row r="9" spans="1:8" ht="13.5">
      <c r="A9" s="203" t="s">
        <v>40</v>
      </c>
      <c r="B9" s="199" t="s">
        <v>201</v>
      </c>
    </row>
    <row r="10" spans="1:8" ht="13.5">
      <c r="A10" s="204"/>
      <c r="B10" s="205"/>
    </row>
    <row r="11" spans="1:8" ht="15">
      <c r="A11" s="206" t="s">
        <v>41</v>
      </c>
      <c r="C11" s="149" t="s">
        <v>1235</v>
      </c>
      <c r="D11" s="377"/>
      <c r="E11" s="377"/>
      <c r="F11" s="377"/>
    </row>
    <row r="12" spans="1:8" ht="15">
      <c r="A12" s="170" t="s">
        <v>42</v>
      </c>
      <c r="B12" s="171" t="s">
        <v>192</v>
      </c>
      <c r="C12" s="391" t="s">
        <v>1273</v>
      </c>
      <c r="D12" s="439">
        <v>659</v>
      </c>
      <c r="E12" s="377"/>
      <c r="F12" s="377"/>
    </row>
    <row r="13" spans="1:8" ht="15">
      <c r="A13" s="170" t="s">
        <v>43</v>
      </c>
      <c r="B13" s="171" t="s">
        <v>202</v>
      </c>
      <c r="C13" s="387" t="s">
        <v>1556</v>
      </c>
      <c r="D13" s="356"/>
      <c r="E13" s="356"/>
      <c r="F13" s="356"/>
      <c r="G13" s="356"/>
      <c r="H13" s="356"/>
    </row>
    <row r="14" spans="1:8" ht="15">
      <c r="A14" s="170" t="s">
        <v>44</v>
      </c>
      <c r="B14" s="171" t="s">
        <v>757</v>
      </c>
      <c r="C14" s="386" t="s">
        <v>1231</v>
      </c>
      <c r="D14" s="356"/>
      <c r="E14" s="356"/>
      <c r="F14" s="356"/>
      <c r="G14" s="356"/>
      <c r="H14" s="356"/>
    </row>
    <row r="15" spans="1:8" ht="15">
      <c r="A15" s="170" t="s">
        <v>45</v>
      </c>
      <c r="B15" s="171" t="s">
        <v>195</v>
      </c>
      <c r="C15" s="386" t="s">
        <v>1232</v>
      </c>
      <c r="D15" s="356"/>
      <c r="E15" s="356"/>
      <c r="F15" s="356"/>
      <c r="G15" s="356"/>
      <c r="H15" s="356"/>
    </row>
    <row r="16" spans="1:8" ht="15">
      <c r="A16" s="170" t="s">
        <v>46</v>
      </c>
      <c r="B16" s="171" t="s">
        <v>196</v>
      </c>
      <c r="C16" s="386" t="s">
        <v>1233</v>
      </c>
      <c r="D16" s="356"/>
      <c r="E16" s="356"/>
      <c r="F16" s="356"/>
      <c r="G16" s="356"/>
      <c r="H16" s="356"/>
    </row>
    <row r="17" spans="1:8" ht="15">
      <c r="A17" s="170" t="s">
        <v>10</v>
      </c>
      <c r="B17" s="171" t="s">
        <v>197</v>
      </c>
      <c r="C17" s="386" t="s">
        <v>1234</v>
      </c>
      <c r="D17" s="356"/>
      <c r="E17" s="356"/>
      <c r="F17" s="356"/>
      <c r="G17" s="356"/>
      <c r="H17" s="356"/>
    </row>
    <row r="18" spans="1:8" ht="15">
      <c r="A18" s="170" t="s">
        <v>47</v>
      </c>
      <c r="B18" s="171" t="s">
        <v>181</v>
      </c>
      <c r="C18" s="445" t="s">
        <v>1569</v>
      </c>
      <c r="D18" s="446"/>
      <c r="E18" s="446"/>
      <c r="F18" s="446"/>
      <c r="G18" s="446"/>
      <c r="H18" s="105"/>
    </row>
    <row r="19" spans="1:8" ht="13.5">
      <c r="A19" s="170" t="s">
        <v>16</v>
      </c>
      <c r="B19" s="171" t="s">
        <v>198</v>
      </c>
      <c r="C19" s="445" t="s">
        <v>1570</v>
      </c>
      <c r="D19" s="446"/>
      <c r="E19" s="446"/>
      <c r="F19" s="446"/>
      <c r="G19" s="446"/>
      <c r="H19" s="446"/>
    </row>
    <row r="20" spans="1:8" ht="13.5">
      <c r="A20" s="170" t="s">
        <v>30</v>
      </c>
      <c r="B20" s="171" t="s">
        <v>64</v>
      </c>
      <c r="C20" s="445" t="s">
        <v>1568</v>
      </c>
      <c r="D20" s="446"/>
      <c r="E20" s="446"/>
      <c r="F20" s="446"/>
      <c r="G20" s="446"/>
      <c r="H20" s="446"/>
    </row>
    <row r="21" spans="1:8" ht="13.5">
      <c r="A21" s="170" t="s">
        <v>17</v>
      </c>
      <c r="B21" s="171" t="s">
        <v>199</v>
      </c>
    </row>
    <row r="22" spans="1:8" ht="13.5">
      <c r="A22" s="170" t="s">
        <v>29</v>
      </c>
      <c r="B22" s="171" t="s">
        <v>7</v>
      </c>
    </row>
    <row r="23" spans="1:8" ht="13.5">
      <c r="A23" s="170" t="s">
        <v>15</v>
      </c>
      <c r="B23" s="171"/>
    </row>
    <row r="24" spans="1:8" ht="13.5">
      <c r="A24" s="204"/>
      <c r="B24" s="205"/>
    </row>
    <row r="25" spans="1:8">
      <c r="A25" s="104" t="s">
        <v>145</v>
      </c>
    </row>
    <row r="26" spans="1:8">
      <c r="A26" s="103" t="s">
        <v>146</v>
      </c>
    </row>
  </sheetData>
  <dataValidations count="1">
    <dataValidation type="textLength" operator="lessThanOrEqual" allowBlank="1" showInputMessage="1" showErrorMessage="1" sqref="B8">
      <formula1>32</formula1>
    </dataValidation>
  </dataValidations>
  <hyperlinks>
    <hyperlink ref="A26" r:id="rId1" location="intro"/>
    <hyperlink ref="D1" location="'ProLiant Smart Buy Servers'!A1" display="Summary"/>
  </hyperlinks>
  <pageMargins left="0.7" right="0.7" top="0.75" bottom="0.75" header="0.3" footer="0.3"/>
  <pageSetup scale="51" fitToHeight="2" orientation="portrait" r:id="rId2"/>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dimension ref="A1:J25"/>
  <sheetViews>
    <sheetView zoomScale="80" zoomScaleNormal="80" workbookViewId="0">
      <selection activeCell="D1" sqref="D1"/>
    </sheetView>
  </sheetViews>
  <sheetFormatPr defaultColWidth="8.88671875" defaultRowHeight="15"/>
  <cols>
    <col min="1" max="1" width="18.109375" style="244" customWidth="1"/>
    <col min="2" max="2" width="61.5546875" style="244" customWidth="1"/>
    <col min="3" max="3" width="14.6640625" style="244" customWidth="1"/>
    <col min="4" max="16384" width="8.88671875" style="244"/>
  </cols>
  <sheetData>
    <row r="1" spans="1:10">
      <c r="A1" s="169" t="s">
        <v>513</v>
      </c>
      <c r="B1" s="242"/>
      <c r="C1" s="243"/>
      <c r="D1" s="311" t="s">
        <v>117</v>
      </c>
    </row>
    <row r="2" spans="1:10">
      <c r="A2" s="141"/>
      <c r="B2" s="242"/>
      <c r="C2" s="245"/>
    </row>
    <row r="3" spans="1:10">
      <c r="A3" s="151" t="s">
        <v>36</v>
      </c>
      <c r="B3" s="140" t="s">
        <v>514</v>
      </c>
      <c r="C3" s="245"/>
    </row>
    <row r="4" spans="1:10">
      <c r="A4" s="267" t="s">
        <v>62</v>
      </c>
      <c r="B4" s="127" t="e">
        <f>VLOOKUP($B$3,'ProLiant Smart Buy Servers'!B:Q,12,FALSE)</f>
        <v>#N/A</v>
      </c>
      <c r="C4" s="245"/>
    </row>
    <row r="5" spans="1:10" ht="21.75" customHeight="1">
      <c r="A5" s="150" t="s">
        <v>713</v>
      </c>
      <c r="B5" s="140" t="e">
        <f>VLOOKUP($B$3,'ProLiant Smart Buy Servers'!B:Q,13,FALSE)</f>
        <v>#N/A</v>
      </c>
      <c r="C5" s="245"/>
    </row>
    <row r="6" spans="1:10">
      <c r="A6" s="143"/>
      <c r="B6" s="146"/>
      <c r="C6" s="245"/>
    </row>
    <row r="7" spans="1:10">
      <c r="A7" s="143"/>
      <c r="B7" s="146"/>
      <c r="C7" s="245"/>
    </row>
    <row r="8" spans="1:10">
      <c r="A8" s="143" t="s">
        <v>39</v>
      </c>
      <c r="B8" s="254" t="s">
        <v>515</v>
      </c>
      <c r="C8" s="245"/>
    </row>
    <row r="9" spans="1:10">
      <c r="A9" s="143" t="s">
        <v>40</v>
      </c>
      <c r="B9" s="254" t="s">
        <v>513</v>
      </c>
      <c r="C9" s="245"/>
    </row>
    <row r="10" spans="1:10">
      <c r="A10" s="246"/>
      <c r="B10" s="247"/>
      <c r="C10" s="248"/>
    </row>
    <row r="11" spans="1:10" ht="15.75">
      <c r="A11" s="149" t="s">
        <v>41</v>
      </c>
      <c r="B11" s="249"/>
      <c r="C11" s="245"/>
      <c r="D11" s="149" t="s">
        <v>1235</v>
      </c>
      <c r="E11" s="377"/>
      <c r="F11" s="377"/>
      <c r="G11" s="377"/>
    </row>
    <row r="12" spans="1:10" ht="15.75">
      <c r="A12" s="150" t="s">
        <v>42</v>
      </c>
      <c r="B12" s="250" t="s">
        <v>192</v>
      </c>
      <c r="C12" s="245"/>
      <c r="D12" s="391" t="s">
        <v>1273</v>
      </c>
      <c r="E12" s="439">
        <v>659</v>
      </c>
      <c r="F12" s="377"/>
      <c r="G12" s="377"/>
    </row>
    <row r="13" spans="1:10">
      <c r="A13" s="150" t="s">
        <v>59</v>
      </c>
      <c r="B13" s="244" t="s">
        <v>511</v>
      </c>
      <c r="C13" s="245"/>
      <c r="D13" s="387" t="s">
        <v>1556</v>
      </c>
      <c r="E13" s="356"/>
      <c r="F13" s="356"/>
      <c r="G13" s="356"/>
      <c r="H13" s="356"/>
      <c r="I13" s="356"/>
      <c r="J13" s="199"/>
    </row>
    <row r="14" spans="1:10">
      <c r="A14" s="150" t="s">
        <v>44</v>
      </c>
      <c r="B14" s="250" t="s">
        <v>516</v>
      </c>
      <c r="C14" s="245"/>
      <c r="D14" s="386" t="s">
        <v>1231</v>
      </c>
      <c r="E14" s="356"/>
      <c r="F14" s="356"/>
      <c r="G14" s="356"/>
      <c r="H14" s="356"/>
      <c r="I14" s="356"/>
      <c r="J14" s="199"/>
    </row>
    <row r="15" spans="1:10">
      <c r="A15" s="150" t="s">
        <v>45</v>
      </c>
      <c r="B15" s="250" t="s">
        <v>195</v>
      </c>
      <c r="C15" s="245"/>
      <c r="D15" s="386" t="s">
        <v>1232</v>
      </c>
      <c r="E15" s="356"/>
      <c r="F15" s="356"/>
      <c r="G15" s="356"/>
      <c r="H15" s="356"/>
      <c r="I15" s="356"/>
      <c r="J15" s="199"/>
    </row>
    <row r="16" spans="1:10">
      <c r="A16" s="150" t="s">
        <v>46</v>
      </c>
      <c r="B16" s="250" t="s">
        <v>196</v>
      </c>
      <c r="C16" s="245"/>
      <c r="D16" s="386" t="s">
        <v>1233</v>
      </c>
      <c r="E16" s="356"/>
      <c r="F16" s="356"/>
      <c r="G16" s="356"/>
      <c r="H16" s="356"/>
      <c r="I16" s="356"/>
      <c r="J16" s="199"/>
    </row>
    <row r="17" spans="1:10">
      <c r="A17" s="150" t="s">
        <v>10</v>
      </c>
      <c r="B17" s="250" t="s">
        <v>197</v>
      </c>
      <c r="C17" s="245"/>
      <c r="D17" s="386" t="s">
        <v>1234</v>
      </c>
      <c r="E17" s="356"/>
      <c r="F17" s="356"/>
      <c r="G17" s="356"/>
      <c r="H17" s="356"/>
      <c r="I17" s="356"/>
      <c r="J17" s="199"/>
    </row>
    <row r="18" spans="1:10" ht="15.75">
      <c r="A18" s="150" t="s">
        <v>517</v>
      </c>
      <c r="B18" s="250" t="s">
        <v>265</v>
      </c>
      <c r="C18" s="245"/>
      <c r="D18" s="445" t="s">
        <v>1569</v>
      </c>
      <c r="E18" s="446"/>
      <c r="F18" s="446"/>
      <c r="G18" s="446"/>
      <c r="H18" s="446"/>
      <c r="I18" s="105"/>
      <c r="J18" s="199"/>
    </row>
    <row r="19" spans="1:10">
      <c r="A19" s="150" t="s">
        <v>518</v>
      </c>
      <c r="B19" s="250" t="s">
        <v>198</v>
      </c>
      <c r="C19" s="245"/>
      <c r="D19" s="445" t="s">
        <v>1570</v>
      </c>
      <c r="E19" s="446"/>
      <c r="F19" s="446"/>
      <c r="G19" s="446"/>
      <c r="H19" s="446"/>
      <c r="I19" s="446"/>
      <c r="J19" s="199"/>
    </row>
    <row r="20" spans="1:10">
      <c r="A20" s="150" t="s">
        <v>13</v>
      </c>
      <c r="B20" s="250" t="s">
        <v>199</v>
      </c>
      <c r="C20" s="245"/>
      <c r="D20" s="445" t="s">
        <v>1568</v>
      </c>
      <c r="E20" s="446"/>
      <c r="F20" s="446"/>
      <c r="G20" s="446"/>
      <c r="H20" s="446"/>
      <c r="I20" s="446"/>
      <c r="J20" s="199"/>
    </row>
    <row r="21" spans="1:10">
      <c r="A21" s="150" t="s">
        <v>57</v>
      </c>
      <c r="B21" s="250" t="s">
        <v>7</v>
      </c>
      <c r="C21" s="245"/>
    </row>
    <row r="22" spans="1:10">
      <c r="A22" s="150" t="s">
        <v>15</v>
      </c>
      <c r="C22" s="245"/>
    </row>
    <row r="23" spans="1:10">
      <c r="A23" s="155"/>
      <c r="B23" s="251"/>
      <c r="C23" s="248"/>
    </row>
    <row r="24" spans="1:10">
      <c r="A24" s="104" t="s">
        <v>145</v>
      </c>
      <c r="B24" s="242"/>
      <c r="C24" s="245"/>
    </row>
    <row r="25" spans="1:10">
      <c r="A25" s="103" t="s">
        <v>146</v>
      </c>
    </row>
  </sheetData>
  <hyperlinks>
    <hyperlink ref="A25" r:id="rId1" location="intro"/>
    <hyperlink ref="D1" location="'ProLiant Smart Buy Servers'!A1" display="Summary"/>
  </hyperlinks>
  <pageMargins left="0.7" right="0.7" top="0.75" bottom="0.75" header="0.3" footer="0.3"/>
  <pageSetup orientation="portrait" r:id="rId2"/>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I26"/>
  <sheetViews>
    <sheetView zoomScale="80" zoomScaleNormal="80" workbookViewId="0">
      <selection activeCell="B41" sqref="B41"/>
    </sheetView>
  </sheetViews>
  <sheetFormatPr defaultColWidth="8.88671875" defaultRowHeight="12.75"/>
  <cols>
    <col min="1" max="1" width="18.109375" style="207" customWidth="1"/>
    <col min="2" max="2" width="62.21875" style="199" customWidth="1"/>
    <col min="3" max="3" width="10.21875" style="200" bestFit="1" customWidth="1"/>
    <col min="4" max="16384" width="8.88671875" style="199"/>
  </cols>
  <sheetData>
    <row r="1" spans="1:9" ht="13.5">
      <c r="A1" s="198" t="s">
        <v>693</v>
      </c>
      <c r="D1" s="311" t="s">
        <v>117</v>
      </c>
    </row>
    <row r="3" spans="1:9" ht="13.5">
      <c r="A3" s="201" t="s">
        <v>36</v>
      </c>
      <c r="B3" s="199" t="s">
        <v>633</v>
      </c>
    </row>
    <row r="4" spans="1:9" ht="13.5">
      <c r="A4" s="202" t="s">
        <v>37</v>
      </c>
      <c r="B4" s="127">
        <f>VLOOKUP($B$3,'ProLiant Smart Buy Servers'!B:Q,12,FALSE)</f>
        <v>2949</v>
      </c>
    </row>
    <row r="5" spans="1:9" ht="21.75" customHeight="1">
      <c r="A5" s="203" t="s">
        <v>713</v>
      </c>
      <c r="B5" s="140">
        <f>VLOOKUP($B$3,'ProLiant Smart Buy Servers'!B:Q,13,FALSE)</f>
        <v>1749</v>
      </c>
    </row>
    <row r="6" spans="1:9" ht="13.5">
      <c r="A6" s="201"/>
    </row>
    <row r="7" spans="1:9" ht="13.5">
      <c r="A7" s="201"/>
    </row>
    <row r="8" spans="1:9" ht="13.5">
      <c r="A8" s="203" t="s">
        <v>39</v>
      </c>
      <c r="B8" s="199" t="s">
        <v>692</v>
      </c>
    </row>
    <row r="9" spans="1:9" ht="13.5">
      <c r="A9" s="203" t="s">
        <v>40</v>
      </c>
      <c r="B9" s="199" t="s">
        <v>693</v>
      </c>
    </row>
    <row r="10" spans="1:9" ht="13.5">
      <c r="A10" s="204"/>
      <c r="B10" s="205"/>
    </row>
    <row r="11" spans="1:9" ht="15">
      <c r="A11" s="206" t="s">
        <v>41</v>
      </c>
      <c r="D11" s="149" t="s">
        <v>1235</v>
      </c>
      <c r="E11" s="377"/>
      <c r="F11" s="377"/>
      <c r="G11" s="377"/>
    </row>
    <row r="12" spans="1:9" ht="15">
      <c r="A12" s="170" t="s">
        <v>42</v>
      </c>
      <c r="B12" s="171" t="s">
        <v>192</v>
      </c>
      <c r="D12" s="391" t="s">
        <v>1273</v>
      </c>
      <c r="E12" s="439">
        <v>659</v>
      </c>
      <c r="F12" s="377"/>
      <c r="G12" s="377"/>
    </row>
    <row r="13" spans="1:9" ht="15">
      <c r="A13" s="170" t="s">
        <v>43</v>
      </c>
      <c r="B13" s="171" t="s">
        <v>694</v>
      </c>
      <c r="D13" s="387" t="s">
        <v>1556</v>
      </c>
      <c r="E13" s="356"/>
      <c r="F13" s="356"/>
      <c r="G13" s="356"/>
      <c r="H13" s="356"/>
      <c r="I13" s="356"/>
    </row>
    <row r="14" spans="1:9" ht="15">
      <c r="A14" s="170" t="s">
        <v>44</v>
      </c>
      <c r="B14" s="171" t="s">
        <v>695</v>
      </c>
      <c r="D14" s="386" t="s">
        <v>1231</v>
      </c>
      <c r="E14" s="356"/>
      <c r="F14" s="356"/>
      <c r="G14" s="356"/>
      <c r="H14" s="356"/>
      <c r="I14" s="356"/>
    </row>
    <row r="15" spans="1:9" ht="15">
      <c r="A15" s="170" t="s">
        <v>45</v>
      </c>
      <c r="B15" s="171" t="s">
        <v>195</v>
      </c>
      <c r="D15" s="386" t="s">
        <v>1232</v>
      </c>
      <c r="E15" s="356"/>
      <c r="F15" s="356"/>
      <c r="G15" s="356"/>
      <c r="H15" s="356"/>
      <c r="I15" s="356"/>
    </row>
    <row r="16" spans="1:9" ht="15">
      <c r="A16" s="170" t="s">
        <v>46</v>
      </c>
      <c r="B16" s="171" t="s">
        <v>196</v>
      </c>
      <c r="D16" s="386" t="s">
        <v>1233</v>
      </c>
      <c r="E16" s="356"/>
      <c r="F16" s="356"/>
      <c r="G16" s="356"/>
      <c r="H16" s="356"/>
      <c r="I16" s="356"/>
    </row>
    <row r="17" spans="1:9" ht="15">
      <c r="A17" s="170" t="s">
        <v>10</v>
      </c>
      <c r="B17" s="171" t="s">
        <v>696</v>
      </c>
      <c r="D17" s="386" t="s">
        <v>1234</v>
      </c>
      <c r="E17" s="356"/>
      <c r="F17" s="356"/>
      <c r="G17" s="356"/>
      <c r="H17" s="356"/>
      <c r="I17" s="356"/>
    </row>
    <row r="18" spans="1:9" ht="15">
      <c r="A18" s="170" t="s">
        <v>47</v>
      </c>
      <c r="B18" s="171" t="s">
        <v>181</v>
      </c>
      <c r="D18" s="445" t="s">
        <v>1569</v>
      </c>
      <c r="E18" s="446"/>
      <c r="F18" s="446"/>
      <c r="G18" s="446"/>
      <c r="H18" s="446"/>
      <c r="I18" s="105"/>
    </row>
    <row r="19" spans="1:9" ht="13.5">
      <c r="A19" s="170" t="s">
        <v>16</v>
      </c>
      <c r="B19" s="171" t="s">
        <v>198</v>
      </c>
      <c r="D19" s="445" t="s">
        <v>1570</v>
      </c>
      <c r="E19" s="446"/>
      <c r="F19" s="446"/>
      <c r="G19" s="446"/>
      <c r="H19" s="446"/>
      <c r="I19" s="446"/>
    </row>
    <row r="20" spans="1:9" ht="13.5">
      <c r="A20" s="170" t="s">
        <v>30</v>
      </c>
      <c r="B20" s="171" t="s">
        <v>64</v>
      </c>
      <c r="D20" s="445" t="s">
        <v>1568</v>
      </c>
      <c r="E20" s="446"/>
      <c r="F20" s="446"/>
      <c r="G20" s="446"/>
      <c r="H20" s="446"/>
      <c r="I20" s="446"/>
    </row>
    <row r="21" spans="1:9" ht="13.5">
      <c r="A21" s="170" t="s">
        <v>17</v>
      </c>
      <c r="B21" s="171" t="s">
        <v>199</v>
      </c>
    </row>
    <row r="22" spans="1:9" ht="13.5">
      <c r="A22" s="170" t="s">
        <v>29</v>
      </c>
      <c r="B22" s="171" t="s">
        <v>7</v>
      </c>
    </row>
    <row r="23" spans="1:9" ht="13.5">
      <c r="A23" s="170" t="s">
        <v>15</v>
      </c>
      <c r="B23" s="171"/>
    </row>
    <row r="24" spans="1:9" ht="13.5">
      <c r="A24" s="204"/>
      <c r="B24" s="205"/>
    </row>
    <row r="25" spans="1:9">
      <c r="A25" s="104" t="s">
        <v>145</v>
      </c>
    </row>
    <row r="26" spans="1:9">
      <c r="A26" s="103" t="s">
        <v>146</v>
      </c>
    </row>
  </sheetData>
  <dataValidations count="1">
    <dataValidation type="textLength" operator="lessThanOrEqual" allowBlank="1" showInputMessage="1" showErrorMessage="1" sqref="B8">
      <formula1>32</formula1>
    </dataValidation>
  </dataValidations>
  <hyperlinks>
    <hyperlink ref="A26" r:id="rId1" location="intro"/>
    <hyperlink ref="D1" location="'ProLiant Smart Buy Servers'!A1" display="Summary"/>
  </hyperlinks>
  <pageMargins left="0.7" right="0.7" top="0.75" bottom="0.75" header="0.3" footer="0.3"/>
  <pageSetup scale="48" fitToHeight="2" orientation="portrait" r:id="rId2"/>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I26"/>
  <sheetViews>
    <sheetView zoomScale="80" zoomScaleNormal="80" workbookViewId="0">
      <selection activeCell="D1" sqref="D1"/>
    </sheetView>
  </sheetViews>
  <sheetFormatPr defaultColWidth="8.88671875" defaultRowHeight="12.75"/>
  <cols>
    <col min="1" max="1" width="18.109375" style="207" customWidth="1"/>
    <col min="2" max="2" width="62.21875" style="199" customWidth="1"/>
    <col min="3" max="3" width="10.21875" style="200" bestFit="1" customWidth="1"/>
    <col min="4" max="16384" width="8.88671875" style="199"/>
  </cols>
  <sheetData>
    <row r="1" spans="1:9" ht="13.5">
      <c r="A1" s="198" t="s">
        <v>698</v>
      </c>
      <c r="D1" s="311" t="s">
        <v>117</v>
      </c>
    </row>
    <row r="3" spans="1:9" ht="13.5">
      <c r="A3" s="201" t="s">
        <v>36</v>
      </c>
      <c r="B3" s="199" t="s">
        <v>635</v>
      </c>
    </row>
    <row r="4" spans="1:9" ht="13.5">
      <c r="A4" s="202" t="s">
        <v>37</v>
      </c>
      <c r="B4" s="127">
        <f>VLOOKUP($B$3,'ProLiant Smart Buy Servers'!B:Q,12,FALSE)</f>
        <v>4089</v>
      </c>
    </row>
    <row r="5" spans="1:9" ht="21.75" customHeight="1">
      <c r="A5" s="203" t="s">
        <v>713</v>
      </c>
      <c r="B5" s="140">
        <f>VLOOKUP($B$3,'ProLiant Smart Buy Servers'!B:Q,13,FALSE)</f>
        <v>2149</v>
      </c>
    </row>
    <row r="6" spans="1:9" ht="13.5">
      <c r="A6" s="201"/>
    </row>
    <row r="7" spans="1:9" ht="13.5">
      <c r="A7" s="201"/>
    </row>
    <row r="8" spans="1:9" ht="13.5">
      <c r="A8" s="203" t="s">
        <v>39</v>
      </c>
      <c r="B8" s="199" t="s">
        <v>697</v>
      </c>
    </row>
    <row r="9" spans="1:9" ht="13.5">
      <c r="A9" s="203" t="s">
        <v>40</v>
      </c>
      <c r="B9" s="199" t="s">
        <v>698</v>
      </c>
    </row>
    <row r="10" spans="1:9" ht="13.5">
      <c r="A10" s="204"/>
      <c r="B10" s="205"/>
    </row>
    <row r="11" spans="1:9" ht="15">
      <c r="A11" s="206" t="s">
        <v>41</v>
      </c>
      <c r="D11" s="149" t="s">
        <v>1235</v>
      </c>
      <c r="E11" s="377"/>
      <c r="F11" s="377"/>
      <c r="G11" s="377"/>
    </row>
    <row r="12" spans="1:9" ht="15">
      <c r="A12" s="170" t="s">
        <v>42</v>
      </c>
      <c r="B12" s="171" t="s">
        <v>192</v>
      </c>
      <c r="D12" s="391" t="s">
        <v>1273</v>
      </c>
      <c r="E12" s="439">
        <v>659</v>
      </c>
      <c r="F12" s="377"/>
      <c r="G12" s="377"/>
    </row>
    <row r="13" spans="1:9" ht="15">
      <c r="A13" s="170" t="s">
        <v>43</v>
      </c>
      <c r="B13" s="171" t="s">
        <v>666</v>
      </c>
      <c r="D13" s="387" t="s">
        <v>1556</v>
      </c>
      <c r="E13" s="356"/>
      <c r="F13" s="356"/>
      <c r="G13" s="356"/>
      <c r="H13" s="356"/>
      <c r="I13" s="356"/>
    </row>
    <row r="14" spans="1:9" ht="15">
      <c r="A14" s="170" t="s">
        <v>44</v>
      </c>
      <c r="B14" s="171" t="s">
        <v>699</v>
      </c>
      <c r="D14" s="386" t="s">
        <v>1231</v>
      </c>
      <c r="E14" s="356"/>
      <c r="F14" s="356"/>
      <c r="G14" s="356"/>
      <c r="H14" s="356"/>
      <c r="I14" s="356"/>
    </row>
    <row r="15" spans="1:9" ht="15">
      <c r="A15" s="170" t="s">
        <v>45</v>
      </c>
      <c r="B15" s="171" t="s">
        <v>195</v>
      </c>
      <c r="D15" s="386" t="s">
        <v>1232</v>
      </c>
      <c r="E15" s="356"/>
      <c r="F15" s="356"/>
      <c r="G15" s="356"/>
      <c r="H15" s="356"/>
      <c r="I15" s="356"/>
    </row>
    <row r="16" spans="1:9" ht="15">
      <c r="A16" s="170" t="s">
        <v>46</v>
      </c>
      <c r="B16" s="171" t="s">
        <v>196</v>
      </c>
      <c r="D16" s="386" t="s">
        <v>1233</v>
      </c>
      <c r="E16" s="356"/>
      <c r="F16" s="356"/>
      <c r="G16" s="356"/>
      <c r="H16" s="356"/>
      <c r="I16" s="356"/>
    </row>
    <row r="17" spans="1:9" ht="15">
      <c r="A17" s="170" t="s">
        <v>10</v>
      </c>
      <c r="B17" s="171" t="s">
        <v>696</v>
      </c>
      <c r="D17" s="386" t="s">
        <v>1234</v>
      </c>
      <c r="E17" s="356"/>
      <c r="F17" s="356"/>
      <c r="G17" s="356"/>
      <c r="H17" s="356"/>
      <c r="I17" s="356"/>
    </row>
    <row r="18" spans="1:9" ht="15">
      <c r="A18" s="170" t="s">
        <v>47</v>
      </c>
      <c r="B18" s="171" t="s">
        <v>181</v>
      </c>
      <c r="D18" s="445" t="s">
        <v>1569</v>
      </c>
      <c r="E18" s="446"/>
      <c r="F18" s="446"/>
      <c r="G18" s="446"/>
      <c r="H18" s="446"/>
      <c r="I18" s="105"/>
    </row>
    <row r="19" spans="1:9" ht="13.5">
      <c r="A19" s="170" t="s">
        <v>16</v>
      </c>
      <c r="B19" s="171" t="s">
        <v>198</v>
      </c>
      <c r="D19" s="445" t="s">
        <v>1570</v>
      </c>
      <c r="E19" s="446"/>
      <c r="F19" s="446"/>
      <c r="G19" s="446"/>
      <c r="H19" s="446"/>
      <c r="I19" s="446"/>
    </row>
    <row r="20" spans="1:9" ht="13.5">
      <c r="A20" s="170" t="s">
        <v>30</v>
      </c>
      <c r="B20" s="171" t="s">
        <v>64</v>
      </c>
      <c r="D20" s="445" t="s">
        <v>1568</v>
      </c>
      <c r="E20" s="446"/>
      <c r="F20" s="446"/>
      <c r="G20" s="446"/>
      <c r="H20" s="446"/>
      <c r="I20" s="446"/>
    </row>
    <row r="21" spans="1:9" ht="13.5">
      <c r="A21" s="170" t="s">
        <v>17</v>
      </c>
      <c r="B21" s="171" t="s">
        <v>199</v>
      </c>
    </row>
    <row r="22" spans="1:9" ht="13.5">
      <c r="A22" s="170" t="s">
        <v>29</v>
      </c>
      <c r="B22" s="171" t="s">
        <v>7</v>
      </c>
    </row>
    <row r="23" spans="1:9" ht="13.5">
      <c r="A23" s="170" t="s">
        <v>15</v>
      </c>
      <c r="B23" s="171"/>
    </row>
    <row r="24" spans="1:9" ht="13.5">
      <c r="A24" s="204"/>
      <c r="B24" s="205"/>
    </row>
    <row r="25" spans="1:9">
      <c r="A25" s="104" t="s">
        <v>145</v>
      </c>
    </row>
    <row r="26" spans="1:9">
      <c r="A26" s="103" t="s">
        <v>146</v>
      </c>
    </row>
  </sheetData>
  <dataValidations count="1">
    <dataValidation type="textLength" operator="lessThanOrEqual" allowBlank="1" showInputMessage="1" showErrorMessage="1" sqref="B8">
      <formula1>32</formula1>
    </dataValidation>
  </dataValidations>
  <hyperlinks>
    <hyperlink ref="A26" r:id="rId1" location="intro"/>
    <hyperlink ref="D1" location="'ProLiant Smart Buy Servers'!A1" display="Summary"/>
  </hyperlinks>
  <pageMargins left="0.7" right="0.7" top="0.75" bottom="0.75" header="0.3" footer="0.3"/>
  <pageSetup scale="48" fitToHeight="2" orientation="portrait" r:id="rId2"/>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I26"/>
  <sheetViews>
    <sheetView zoomScale="80" zoomScaleNormal="80" workbookViewId="0">
      <selection activeCell="D1" sqref="D1"/>
    </sheetView>
  </sheetViews>
  <sheetFormatPr defaultColWidth="8.88671875" defaultRowHeight="12.75"/>
  <cols>
    <col min="1" max="1" width="18.109375" style="207" customWidth="1"/>
    <col min="2" max="2" width="62.21875" style="199" customWidth="1"/>
    <col min="3" max="3" width="10.21875" style="200" bestFit="1" customWidth="1"/>
    <col min="4" max="16384" width="8.88671875" style="199"/>
  </cols>
  <sheetData>
    <row r="1" spans="1:9" ht="13.5">
      <c r="A1" s="198" t="s">
        <v>767</v>
      </c>
      <c r="D1" s="311" t="s">
        <v>117</v>
      </c>
    </row>
    <row r="3" spans="1:9" ht="13.5">
      <c r="A3" s="201" t="s">
        <v>36</v>
      </c>
      <c r="B3" s="199" t="s">
        <v>636</v>
      </c>
    </row>
    <row r="4" spans="1:9" ht="13.5">
      <c r="A4" s="202" t="s">
        <v>37</v>
      </c>
      <c r="B4" s="127">
        <f>VLOOKUP($B$3,'ProLiant Smart Buy Servers'!B:Q,12,FALSE)</f>
        <v>4939</v>
      </c>
    </row>
    <row r="5" spans="1:9" ht="21.75" customHeight="1">
      <c r="A5" s="203" t="s">
        <v>713</v>
      </c>
      <c r="B5" s="140">
        <f>VLOOKUP($B$3,'ProLiant Smart Buy Servers'!B:Q,13,FALSE)</f>
        <v>2519</v>
      </c>
    </row>
    <row r="6" spans="1:9" ht="13.5">
      <c r="A6" s="201"/>
    </row>
    <row r="7" spans="1:9" ht="13.5">
      <c r="A7" s="201"/>
    </row>
    <row r="8" spans="1:9" ht="13.5">
      <c r="A8" s="203" t="s">
        <v>39</v>
      </c>
      <c r="B8" s="199" t="s">
        <v>768</v>
      </c>
    </row>
    <row r="9" spans="1:9" ht="13.5">
      <c r="A9" s="203" t="s">
        <v>40</v>
      </c>
      <c r="B9" s="199" t="s">
        <v>767</v>
      </c>
    </row>
    <row r="10" spans="1:9" ht="13.5">
      <c r="A10" s="204"/>
      <c r="B10" s="205"/>
    </row>
    <row r="11" spans="1:9" ht="15">
      <c r="A11" s="206" t="s">
        <v>41</v>
      </c>
      <c r="D11" s="149" t="s">
        <v>1235</v>
      </c>
      <c r="E11" s="377"/>
      <c r="F11" s="377"/>
      <c r="G11" s="377"/>
    </row>
    <row r="12" spans="1:9" ht="15">
      <c r="A12" s="170" t="s">
        <v>42</v>
      </c>
      <c r="B12" s="171" t="s">
        <v>192</v>
      </c>
      <c r="D12" s="391" t="s">
        <v>1273</v>
      </c>
      <c r="E12" s="439">
        <v>659</v>
      </c>
      <c r="F12" s="377"/>
      <c r="G12" s="377"/>
    </row>
    <row r="13" spans="1:9" ht="15">
      <c r="A13" s="170" t="s">
        <v>43</v>
      </c>
      <c r="B13" s="171" t="s">
        <v>769</v>
      </c>
      <c r="D13" s="387" t="s">
        <v>1556</v>
      </c>
      <c r="E13" s="356"/>
      <c r="F13" s="356"/>
      <c r="G13" s="356"/>
      <c r="H13" s="356"/>
      <c r="I13" s="356"/>
    </row>
    <row r="14" spans="1:9" ht="15">
      <c r="A14" s="170" t="s">
        <v>44</v>
      </c>
      <c r="B14" s="171" t="s">
        <v>770</v>
      </c>
      <c r="D14" s="386" t="s">
        <v>1231</v>
      </c>
      <c r="E14" s="356"/>
      <c r="F14" s="356"/>
      <c r="G14" s="356"/>
      <c r="H14" s="356"/>
      <c r="I14" s="356"/>
    </row>
    <row r="15" spans="1:9" ht="15">
      <c r="A15" s="170" t="s">
        <v>45</v>
      </c>
      <c r="B15" s="171" t="s">
        <v>195</v>
      </c>
      <c r="D15" s="386" t="s">
        <v>1232</v>
      </c>
      <c r="E15" s="356"/>
      <c r="F15" s="356"/>
      <c r="G15" s="356"/>
      <c r="H15" s="356"/>
      <c r="I15" s="356"/>
    </row>
    <row r="16" spans="1:9" ht="15">
      <c r="A16" s="170" t="s">
        <v>46</v>
      </c>
      <c r="B16" s="171" t="s">
        <v>196</v>
      </c>
      <c r="D16" s="386" t="s">
        <v>1233</v>
      </c>
      <c r="E16" s="356"/>
      <c r="F16" s="356"/>
      <c r="G16" s="356"/>
      <c r="H16" s="356"/>
      <c r="I16" s="356"/>
    </row>
    <row r="17" spans="1:9" ht="15">
      <c r="A17" s="170" t="s">
        <v>10</v>
      </c>
      <c r="B17" s="171" t="s">
        <v>696</v>
      </c>
      <c r="D17" s="386" t="s">
        <v>1234</v>
      </c>
      <c r="E17" s="356"/>
      <c r="F17" s="356"/>
      <c r="G17" s="356"/>
      <c r="H17" s="356"/>
      <c r="I17" s="356"/>
    </row>
    <row r="18" spans="1:9" ht="15">
      <c r="A18" s="170" t="s">
        <v>47</v>
      </c>
      <c r="B18" s="171" t="s">
        <v>181</v>
      </c>
      <c r="D18" s="445" t="s">
        <v>1569</v>
      </c>
      <c r="E18" s="446"/>
      <c r="F18" s="446"/>
      <c r="G18" s="446"/>
      <c r="H18" s="446"/>
      <c r="I18" s="105"/>
    </row>
    <row r="19" spans="1:9" ht="13.5">
      <c r="A19" s="170" t="s">
        <v>16</v>
      </c>
      <c r="B19" s="171" t="s">
        <v>198</v>
      </c>
      <c r="D19" s="445" t="s">
        <v>1570</v>
      </c>
      <c r="E19" s="446"/>
      <c r="F19" s="446"/>
      <c r="G19" s="446"/>
      <c r="H19" s="446"/>
      <c r="I19" s="446"/>
    </row>
    <row r="20" spans="1:9" ht="13.5">
      <c r="A20" s="170" t="s">
        <v>30</v>
      </c>
      <c r="B20" s="171" t="s">
        <v>64</v>
      </c>
      <c r="D20" s="445" t="s">
        <v>1568</v>
      </c>
      <c r="E20" s="446"/>
      <c r="F20" s="446"/>
      <c r="G20" s="446"/>
      <c r="H20" s="446"/>
      <c r="I20" s="446"/>
    </row>
    <row r="21" spans="1:9" ht="13.5">
      <c r="A21" s="170" t="s">
        <v>17</v>
      </c>
      <c r="B21" s="171" t="s">
        <v>199</v>
      </c>
    </row>
    <row r="22" spans="1:9" ht="13.5">
      <c r="A22" s="170" t="s">
        <v>29</v>
      </c>
      <c r="B22" s="171" t="s">
        <v>7</v>
      </c>
    </row>
    <row r="23" spans="1:9" ht="13.5">
      <c r="A23" s="170" t="s">
        <v>15</v>
      </c>
      <c r="B23" s="171"/>
    </row>
    <row r="24" spans="1:9" ht="13.5">
      <c r="A24" s="204"/>
      <c r="B24" s="205"/>
    </row>
    <row r="25" spans="1:9">
      <c r="A25" s="104" t="s">
        <v>145</v>
      </c>
    </row>
    <row r="26" spans="1:9">
      <c r="A26" s="103" t="s">
        <v>146</v>
      </c>
    </row>
  </sheetData>
  <dataValidations count="1">
    <dataValidation type="textLength" operator="lessThanOrEqual" allowBlank="1" showInputMessage="1" showErrorMessage="1" sqref="B8">
      <formula1>32</formula1>
    </dataValidation>
  </dataValidations>
  <hyperlinks>
    <hyperlink ref="A26" r:id="rId1" location="intro"/>
    <hyperlink ref="D1" location="'ProLiant Smart Buy Servers'!A1" display="Summary"/>
  </hyperlinks>
  <pageMargins left="0.7" right="0.7" top="0.75" bottom="0.75" header="0.3" footer="0.3"/>
  <pageSetup scale="48" fitToHeight="2"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38"/>
  <sheetViews>
    <sheetView zoomScale="80" zoomScaleNormal="80" workbookViewId="0">
      <selection activeCell="A11" sqref="A11:B22"/>
    </sheetView>
  </sheetViews>
  <sheetFormatPr defaultColWidth="8.88671875" defaultRowHeight="14.25"/>
  <cols>
    <col min="1" max="1" width="22.5546875" style="105" customWidth="1"/>
    <col min="2" max="2" width="62" style="105" customWidth="1"/>
    <col min="3" max="3" width="14.6640625" style="105" customWidth="1"/>
    <col min="4" max="16384" width="8.88671875" style="105"/>
  </cols>
  <sheetData>
    <row r="1" spans="1:9" ht="15">
      <c r="A1" s="120" t="s">
        <v>525</v>
      </c>
      <c r="B1" s="120"/>
      <c r="D1" s="311" t="s">
        <v>117</v>
      </c>
    </row>
    <row r="2" spans="1:9" ht="15">
      <c r="A2" s="121"/>
      <c r="B2" s="122"/>
      <c r="C2" s="123"/>
    </row>
    <row r="3" spans="1:9" ht="15">
      <c r="A3" s="124" t="s">
        <v>36</v>
      </c>
      <c r="B3" s="252" t="s">
        <v>711</v>
      </c>
      <c r="C3" s="125"/>
    </row>
    <row r="4" spans="1:9" ht="15">
      <c r="A4" s="126" t="s">
        <v>267</v>
      </c>
      <c r="B4" s="127">
        <f>VLOOKUP($B$3,'ProLiant Smart Buy Servers'!B:Q,12,FALSE)</f>
        <v>499</v>
      </c>
      <c r="C4" s="125"/>
    </row>
    <row r="5" spans="1:9" ht="15">
      <c r="A5" s="124"/>
      <c r="B5" s="128"/>
      <c r="C5" s="125"/>
    </row>
    <row r="6" spans="1:9" ht="15">
      <c r="A6" s="124"/>
      <c r="B6" s="128"/>
      <c r="C6" s="125"/>
    </row>
    <row r="7" spans="1:9" ht="15">
      <c r="A7" s="124" t="s">
        <v>39</v>
      </c>
      <c r="B7" s="129" t="s">
        <v>526</v>
      </c>
      <c r="C7" s="125"/>
    </row>
    <row r="8" spans="1:9" ht="15">
      <c r="A8" s="124" t="s">
        <v>40</v>
      </c>
      <c r="B8" s="120" t="s">
        <v>525</v>
      </c>
      <c r="C8" s="120"/>
    </row>
    <row r="9" spans="1:9" ht="15">
      <c r="A9" s="130"/>
      <c r="B9" s="131"/>
      <c r="C9" s="132"/>
    </row>
    <row r="10" spans="1:9" ht="15">
      <c r="A10" s="133" t="s">
        <v>41</v>
      </c>
      <c r="B10" s="134"/>
      <c r="C10" s="125"/>
      <c r="D10" s="133" t="s">
        <v>1235</v>
      </c>
      <c r="E10" s="343"/>
      <c r="F10" s="343"/>
      <c r="G10" s="343"/>
      <c r="H10" s="339"/>
      <c r="I10" s="339"/>
    </row>
    <row r="11" spans="1:9" ht="15">
      <c r="A11" s="253" t="s">
        <v>99</v>
      </c>
      <c r="B11" s="252" t="s">
        <v>325</v>
      </c>
      <c r="C11" s="125"/>
      <c r="D11" s="389" t="s">
        <v>1215</v>
      </c>
      <c r="E11" s="442">
        <v>165</v>
      </c>
      <c r="F11" s="343"/>
      <c r="G11" s="343"/>
      <c r="H11" s="339"/>
      <c r="I11" s="339"/>
    </row>
    <row r="12" spans="1:9">
      <c r="A12" s="253" t="s">
        <v>27</v>
      </c>
      <c r="B12" s="252" t="s">
        <v>457</v>
      </c>
      <c r="C12" s="125"/>
      <c r="D12" s="1010" t="s">
        <v>1239</v>
      </c>
      <c r="E12" s="1010"/>
      <c r="F12" s="1010"/>
      <c r="G12" s="1010"/>
      <c r="H12" s="1010"/>
      <c r="I12" s="1010"/>
    </row>
    <row r="13" spans="1:9">
      <c r="A13" s="253" t="s">
        <v>101</v>
      </c>
      <c r="B13" s="252" t="s">
        <v>527</v>
      </c>
      <c r="C13" s="125"/>
      <c r="D13" s="1008" t="s">
        <v>1238</v>
      </c>
      <c r="E13" s="1008"/>
      <c r="F13" s="1008"/>
      <c r="G13" s="1008"/>
      <c r="H13" s="1008"/>
      <c r="I13" s="1008"/>
    </row>
    <row r="14" spans="1:9">
      <c r="A14" s="253" t="s">
        <v>102</v>
      </c>
      <c r="B14" s="252" t="s">
        <v>522</v>
      </c>
      <c r="C14" s="125"/>
      <c r="D14" s="1008" t="s">
        <v>1236</v>
      </c>
      <c r="E14" s="1008"/>
      <c r="F14" s="1008"/>
      <c r="G14" s="1008"/>
      <c r="H14" s="1008"/>
      <c r="I14" s="1008"/>
    </row>
    <row r="15" spans="1:9">
      <c r="A15" s="253" t="s">
        <v>104</v>
      </c>
      <c r="B15" s="252" t="s">
        <v>136</v>
      </c>
      <c r="C15" s="125"/>
      <c r="D15" s="1009" t="s">
        <v>1233</v>
      </c>
      <c r="E15" s="1008"/>
      <c r="F15" s="1008"/>
      <c r="G15" s="1008"/>
      <c r="H15" s="1008"/>
      <c r="I15" s="1008"/>
    </row>
    <row r="16" spans="1:9">
      <c r="A16" s="253" t="s">
        <v>106</v>
      </c>
      <c r="B16" s="252" t="s">
        <v>523</v>
      </c>
      <c r="C16" s="125"/>
      <c r="D16" s="446" t="s">
        <v>1234</v>
      </c>
      <c r="E16" s="446"/>
      <c r="F16" s="446"/>
      <c r="G16" s="446"/>
      <c r="H16" s="446"/>
      <c r="I16" s="446"/>
    </row>
    <row r="17" spans="1:9">
      <c r="A17" s="253" t="s">
        <v>465</v>
      </c>
      <c r="B17" s="252" t="s">
        <v>524</v>
      </c>
      <c r="C17" s="125"/>
      <c r="D17" s="445" t="s">
        <v>1568</v>
      </c>
      <c r="E17" s="446"/>
      <c r="F17" s="446"/>
      <c r="G17" s="446"/>
      <c r="H17" s="446"/>
    </row>
    <row r="18" spans="1:9">
      <c r="A18" s="253" t="s">
        <v>107</v>
      </c>
      <c r="B18" s="161" t="s">
        <v>529</v>
      </c>
      <c r="C18" s="125"/>
      <c r="D18" s="445" t="s">
        <v>1569</v>
      </c>
      <c r="E18" s="446"/>
      <c r="F18" s="446"/>
      <c r="G18" s="446"/>
      <c r="H18" s="446"/>
    </row>
    <row r="19" spans="1:9">
      <c r="A19" s="253" t="s">
        <v>1</v>
      </c>
      <c r="B19" s="135" t="s">
        <v>528</v>
      </c>
      <c r="C19" s="125"/>
      <c r="D19" s="445" t="s">
        <v>1570</v>
      </c>
      <c r="E19" s="446"/>
      <c r="F19" s="446"/>
      <c r="G19" s="446"/>
      <c r="H19" s="446"/>
      <c r="I19" s="446"/>
    </row>
    <row r="20" spans="1:9" ht="14.25" customHeight="1">
      <c r="A20" s="253" t="s">
        <v>459</v>
      </c>
      <c r="B20" s="161" t="s">
        <v>531</v>
      </c>
      <c r="C20" s="125"/>
    </row>
    <row r="21" spans="1:9">
      <c r="A21" s="253" t="s">
        <v>512</v>
      </c>
      <c r="B21" s="161" t="s">
        <v>530</v>
      </c>
      <c r="C21" s="125"/>
    </row>
    <row r="22" spans="1:9">
      <c r="A22" s="253" t="s">
        <v>17</v>
      </c>
      <c r="B22" s="161" t="s">
        <v>14</v>
      </c>
      <c r="C22" s="125"/>
    </row>
    <row r="23" spans="1:9" ht="25.5">
      <c r="A23" s="253" t="s">
        <v>29</v>
      </c>
      <c r="B23" s="135" t="s">
        <v>330</v>
      </c>
      <c r="C23" s="125"/>
    </row>
    <row r="24" spans="1:9" ht="15">
      <c r="A24" s="136"/>
      <c r="B24" s="131"/>
      <c r="C24" s="132"/>
    </row>
    <row r="25" spans="1:9">
      <c r="A25" s="104" t="s">
        <v>145</v>
      </c>
    </row>
    <row r="26" spans="1:9">
      <c r="A26" s="103" t="s">
        <v>146</v>
      </c>
    </row>
    <row r="27" spans="1:9">
      <c r="A27" s="137"/>
    </row>
    <row r="28" spans="1:9">
      <c r="A28" s="137"/>
    </row>
    <row r="29" spans="1:9">
      <c r="A29" s="137"/>
    </row>
    <row r="30" spans="1:9">
      <c r="A30" s="137"/>
    </row>
    <row r="31" spans="1:9">
      <c r="A31" s="137"/>
    </row>
    <row r="32" spans="1:9">
      <c r="A32" s="137"/>
    </row>
    <row r="33" spans="1:1">
      <c r="A33" s="137"/>
    </row>
    <row r="34" spans="1:1">
      <c r="A34" s="137"/>
    </row>
    <row r="35" spans="1:1">
      <c r="A35" s="137"/>
    </row>
    <row r="36" spans="1:1">
      <c r="A36" s="137"/>
    </row>
    <row r="37" spans="1:1">
      <c r="A37" s="137"/>
    </row>
    <row r="38" spans="1:1">
      <c r="A38" s="137"/>
    </row>
  </sheetData>
  <mergeCells count="4">
    <mergeCell ref="D12:I12"/>
    <mergeCell ref="D13:I13"/>
    <mergeCell ref="D14:I14"/>
    <mergeCell ref="D15:I15"/>
  </mergeCells>
  <hyperlinks>
    <hyperlink ref="A26" r:id="rId1" location="intro"/>
    <hyperlink ref="D1" location="'ProLiant Smart Buy Servers'!A1" display="Summary"/>
  </hyperlinks>
  <pageMargins left="0.7" right="0.7" top="0.75" bottom="0.75" header="0.3" footer="0.3"/>
  <pageSetup scale="46" orientation="portrait" r:id="rId2"/>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pageSetUpPr fitToPage="1"/>
  </sheetPr>
  <dimension ref="A1:I26"/>
  <sheetViews>
    <sheetView zoomScale="80" zoomScaleNormal="80" workbookViewId="0">
      <selection activeCell="D1" sqref="D1"/>
    </sheetView>
  </sheetViews>
  <sheetFormatPr defaultColWidth="8.88671875" defaultRowHeight="12.75"/>
  <cols>
    <col min="1" max="1" width="18.109375" style="207" customWidth="1"/>
    <col min="2" max="2" width="62.21875" style="199" customWidth="1"/>
    <col min="3" max="3" width="12.109375" style="200" customWidth="1"/>
    <col min="4" max="16384" width="8.88671875" style="199"/>
  </cols>
  <sheetData>
    <row r="1" spans="1:9" ht="13.5">
      <c r="A1" s="198" t="s">
        <v>822</v>
      </c>
      <c r="D1" s="311" t="s">
        <v>117</v>
      </c>
    </row>
    <row r="3" spans="1:9" ht="13.5">
      <c r="A3" s="201" t="s">
        <v>36</v>
      </c>
      <c r="B3" s="199" t="s">
        <v>804</v>
      </c>
    </row>
    <row r="4" spans="1:9" ht="13.5">
      <c r="A4" s="202" t="s">
        <v>37</v>
      </c>
      <c r="B4" s="127">
        <f>VLOOKUP($B$3,'ProLiant Smart Buy Servers'!B:Q,12,FALSE)</f>
        <v>5599</v>
      </c>
    </row>
    <row r="5" spans="1:9" ht="21.75" customHeight="1">
      <c r="A5" s="203" t="s">
        <v>713</v>
      </c>
      <c r="B5" s="140">
        <f>VLOOKUP($B$3,'ProLiant Smart Buy Servers'!B:Q,13,FALSE)</f>
        <v>2779</v>
      </c>
    </row>
    <row r="6" spans="1:9" ht="13.5">
      <c r="A6" s="201"/>
    </row>
    <row r="7" spans="1:9" ht="13.5">
      <c r="A7" s="201"/>
    </row>
    <row r="8" spans="1:9" ht="13.5">
      <c r="A8" s="203" t="s">
        <v>39</v>
      </c>
      <c r="B8" s="199" t="s">
        <v>805</v>
      </c>
    </row>
    <row r="9" spans="1:9" ht="13.5">
      <c r="A9" s="203" t="s">
        <v>40</v>
      </c>
      <c r="B9" s="199" t="s">
        <v>822</v>
      </c>
    </row>
    <row r="10" spans="1:9" ht="13.5">
      <c r="A10" s="204"/>
      <c r="B10" s="205"/>
    </row>
    <row r="11" spans="1:9" ht="15">
      <c r="A11" s="206" t="s">
        <v>41</v>
      </c>
      <c r="D11" s="149" t="s">
        <v>1235</v>
      </c>
      <c r="E11" s="377"/>
      <c r="F11" s="377"/>
      <c r="G11" s="377"/>
    </row>
    <row r="12" spans="1:9" ht="15">
      <c r="A12" s="170" t="s">
        <v>42</v>
      </c>
      <c r="B12" s="171" t="s">
        <v>192</v>
      </c>
      <c r="D12" s="391" t="s">
        <v>1273</v>
      </c>
      <c r="E12" s="439">
        <v>659</v>
      </c>
      <c r="F12" s="377"/>
      <c r="G12" s="377"/>
    </row>
    <row r="13" spans="1:9" ht="15">
      <c r="A13" s="170" t="s">
        <v>43</v>
      </c>
      <c r="B13" s="171" t="s">
        <v>680</v>
      </c>
      <c r="D13" s="387" t="s">
        <v>1556</v>
      </c>
      <c r="E13" s="356"/>
      <c r="F13" s="356"/>
      <c r="G13" s="356"/>
      <c r="H13" s="356"/>
      <c r="I13" s="356"/>
    </row>
    <row r="14" spans="1:9" ht="15">
      <c r="A14" s="170" t="s">
        <v>44</v>
      </c>
      <c r="B14" s="171" t="s">
        <v>823</v>
      </c>
      <c r="D14" s="386" t="s">
        <v>1231</v>
      </c>
      <c r="E14" s="356"/>
      <c r="F14" s="356"/>
      <c r="G14" s="356"/>
      <c r="H14" s="356"/>
      <c r="I14" s="356"/>
    </row>
    <row r="15" spans="1:9" ht="15">
      <c r="A15" s="170" t="s">
        <v>45</v>
      </c>
      <c r="B15" s="171" t="s">
        <v>195</v>
      </c>
      <c r="D15" s="386" t="s">
        <v>1232</v>
      </c>
      <c r="E15" s="356"/>
      <c r="F15" s="356"/>
      <c r="G15" s="356"/>
      <c r="H15" s="356"/>
      <c r="I15" s="356"/>
    </row>
    <row r="16" spans="1:9" ht="15">
      <c r="A16" s="170" t="s">
        <v>46</v>
      </c>
      <c r="B16" s="171" t="s">
        <v>196</v>
      </c>
      <c r="D16" s="386" t="s">
        <v>1233</v>
      </c>
      <c r="E16" s="356"/>
      <c r="F16" s="356"/>
      <c r="G16" s="356"/>
      <c r="H16" s="356"/>
      <c r="I16" s="356"/>
    </row>
    <row r="17" spans="1:9" ht="15">
      <c r="A17" s="170" t="s">
        <v>10</v>
      </c>
      <c r="B17" s="171" t="s">
        <v>696</v>
      </c>
      <c r="D17" s="386" t="s">
        <v>1234</v>
      </c>
      <c r="E17" s="356"/>
      <c r="F17" s="356"/>
      <c r="G17" s="356"/>
      <c r="H17" s="356"/>
      <c r="I17" s="356"/>
    </row>
    <row r="18" spans="1:9" ht="15">
      <c r="A18" s="170" t="s">
        <v>47</v>
      </c>
      <c r="B18" s="171" t="s">
        <v>181</v>
      </c>
      <c r="D18" s="445" t="s">
        <v>1569</v>
      </c>
      <c r="E18" s="446"/>
      <c r="F18" s="446"/>
      <c r="G18" s="446"/>
      <c r="H18" s="446"/>
      <c r="I18" s="105"/>
    </row>
    <row r="19" spans="1:9" ht="13.5">
      <c r="A19" s="170" t="s">
        <v>16</v>
      </c>
      <c r="B19" s="171" t="s">
        <v>198</v>
      </c>
      <c r="D19" s="445" t="s">
        <v>1570</v>
      </c>
      <c r="E19" s="446"/>
      <c r="F19" s="446"/>
      <c r="G19" s="446"/>
      <c r="H19" s="446"/>
      <c r="I19" s="446"/>
    </row>
    <row r="20" spans="1:9" ht="13.5">
      <c r="A20" s="170" t="s">
        <v>30</v>
      </c>
      <c r="B20" s="171" t="s">
        <v>64</v>
      </c>
      <c r="D20" s="445" t="s">
        <v>1568</v>
      </c>
      <c r="E20" s="446"/>
      <c r="F20" s="446"/>
      <c r="G20" s="446"/>
      <c r="H20" s="446"/>
      <c r="I20" s="446"/>
    </row>
    <row r="21" spans="1:9" ht="13.5">
      <c r="A21" s="170" t="s">
        <v>17</v>
      </c>
      <c r="B21" s="171" t="s">
        <v>199</v>
      </c>
    </row>
    <row r="22" spans="1:9" ht="13.5">
      <c r="A22" s="170" t="s">
        <v>29</v>
      </c>
      <c r="B22" s="171" t="s">
        <v>7</v>
      </c>
    </row>
    <row r="23" spans="1:9" ht="13.5">
      <c r="A23" s="170" t="s">
        <v>15</v>
      </c>
      <c r="B23" s="171"/>
    </row>
    <row r="24" spans="1:9" ht="13.5">
      <c r="A24" s="204"/>
      <c r="B24" s="205"/>
    </row>
    <row r="25" spans="1:9">
      <c r="A25" s="104" t="s">
        <v>145</v>
      </c>
    </row>
    <row r="26" spans="1:9">
      <c r="A26" s="103" t="s">
        <v>146</v>
      </c>
    </row>
  </sheetData>
  <dataValidations count="1">
    <dataValidation type="textLength" operator="lessThanOrEqual" allowBlank="1" showInputMessage="1" showErrorMessage="1" sqref="B8">
      <formula1>32</formula1>
    </dataValidation>
  </dataValidations>
  <hyperlinks>
    <hyperlink ref="A26" r:id="rId1" location="intro"/>
    <hyperlink ref="D1" location="'ProLiant Smart Buy Servers'!A1" display="Summary"/>
  </hyperlinks>
  <pageMargins left="0.7" right="0.7" top="0.75" bottom="0.75" header="0.3" footer="0.3"/>
  <pageSetup scale="48" fitToHeight="2" orientation="portrait" r:id="rId2"/>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pageSetUpPr fitToPage="1"/>
  </sheetPr>
  <dimension ref="A1:I26"/>
  <sheetViews>
    <sheetView zoomScale="80" zoomScaleNormal="80" workbookViewId="0">
      <selection activeCell="D1" sqref="D1"/>
    </sheetView>
  </sheetViews>
  <sheetFormatPr defaultColWidth="8.88671875" defaultRowHeight="12.75"/>
  <cols>
    <col min="1" max="1" width="18.109375" style="207" customWidth="1"/>
    <col min="2" max="2" width="62.21875" style="199" customWidth="1"/>
    <col min="3" max="3" width="13" style="200" customWidth="1"/>
    <col min="4" max="16384" width="8.88671875" style="199"/>
  </cols>
  <sheetData>
    <row r="1" spans="1:9" ht="13.5">
      <c r="A1" s="198" t="s">
        <v>1021</v>
      </c>
      <c r="D1" s="311" t="s">
        <v>117</v>
      </c>
    </row>
    <row r="3" spans="1:9" ht="13.5">
      <c r="A3" s="201" t="s">
        <v>36</v>
      </c>
      <c r="B3" s="199" t="s">
        <v>1012</v>
      </c>
    </row>
    <row r="4" spans="1:9" ht="13.5">
      <c r="A4" s="202" t="s">
        <v>37</v>
      </c>
      <c r="B4" s="127">
        <f>VLOOKUP($B$3,'ProLiant Smart Buy Servers'!B:Q,12,FALSE)</f>
        <v>3799</v>
      </c>
    </row>
    <row r="5" spans="1:9" ht="21.75" customHeight="1">
      <c r="A5" s="203" t="s">
        <v>713</v>
      </c>
      <c r="B5" s="140">
        <f>VLOOKUP($B$3,'ProLiant Smart Buy Servers'!B:Q,13,FALSE)</f>
        <v>1930</v>
      </c>
    </row>
    <row r="6" spans="1:9" ht="13.5">
      <c r="A6" s="201"/>
    </row>
    <row r="7" spans="1:9" ht="13.5">
      <c r="A7" s="201"/>
    </row>
    <row r="8" spans="1:9" ht="13.5">
      <c r="A8" s="203" t="s">
        <v>39</v>
      </c>
      <c r="B8" s="199" t="s">
        <v>1013</v>
      </c>
    </row>
    <row r="9" spans="1:9" ht="13.5">
      <c r="A9" s="203" t="s">
        <v>40</v>
      </c>
      <c r="B9" s="199" t="s">
        <v>1021</v>
      </c>
    </row>
    <row r="10" spans="1:9" ht="15">
      <c r="A10" s="204"/>
      <c r="B10" s="205"/>
      <c r="D10" s="149" t="s">
        <v>1235</v>
      </c>
      <c r="E10" s="377"/>
      <c r="F10" s="377"/>
      <c r="G10" s="377"/>
    </row>
    <row r="11" spans="1:9" ht="15">
      <c r="A11" s="206" t="s">
        <v>41</v>
      </c>
      <c r="D11" s="391" t="s">
        <v>1273</v>
      </c>
      <c r="E11" s="439">
        <v>659</v>
      </c>
      <c r="F11" s="377"/>
      <c r="G11" s="377"/>
    </row>
    <row r="12" spans="1:9" ht="15">
      <c r="A12" s="170" t="s">
        <v>42</v>
      </c>
      <c r="B12" s="171" t="s">
        <v>192</v>
      </c>
      <c r="D12" s="387" t="s">
        <v>1556</v>
      </c>
      <c r="E12" s="356"/>
      <c r="F12" s="356"/>
      <c r="G12" s="356"/>
      <c r="H12" s="356"/>
      <c r="I12" s="356"/>
    </row>
    <row r="13" spans="1:9" ht="15">
      <c r="A13" s="170" t="s">
        <v>43</v>
      </c>
      <c r="B13" s="171" t="s">
        <v>1014</v>
      </c>
      <c r="D13" s="386" t="s">
        <v>1231</v>
      </c>
      <c r="E13" s="356"/>
      <c r="F13" s="356"/>
      <c r="G13" s="356"/>
      <c r="H13" s="356"/>
      <c r="I13" s="356"/>
    </row>
    <row r="14" spans="1:9" ht="15">
      <c r="A14" s="170" t="s">
        <v>44</v>
      </c>
      <c r="B14" s="171" t="s">
        <v>1015</v>
      </c>
      <c r="D14" s="386" t="s">
        <v>1232</v>
      </c>
      <c r="E14" s="356"/>
      <c r="F14" s="356"/>
      <c r="G14" s="356"/>
      <c r="H14" s="356"/>
      <c r="I14" s="356"/>
    </row>
    <row r="15" spans="1:9" ht="15">
      <c r="A15" s="170" t="s">
        <v>45</v>
      </c>
      <c r="B15" s="171" t="s">
        <v>195</v>
      </c>
      <c r="D15" s="386" t="s">
        <v>1233</v>
      </c>
      <c r="E15" s="356"/>
      <c r="F15" s="356"/>
      <c r="G15" s="356"/>
      <c r="H15" s="356"/>
      <c r="I15" s="356"/>
    </row>
    <row r="16" spans="1:9" ht="15">
      <c r="A16" s="170" t="s">
        <v>46</v>
      </c>
      <c r="B16" s="171" t="s">
        <v>196</v>
      </c>
      <c r="D16" s="386" t="s">
        <v>1234</v>
      </c>
      <c r="E16" s="356"/>
      <c r="F16" s="356"/>
      <c r="G16" s="356"/>
      <c r="H16" s="356"/>
      <c r="I16" s="356"/>
    </row>
    <row r="17" spans="1:9" ht="15">
      <c r="A17" s="170" t="s">
        <v>10</v>
      </c>
      <c r="B17" s="171" t="s">
        <v>696</v>
      </c>
      <c r="D17" s="445" t="s">
        <v>1569</v>
      </c>
      <c r="E17" s="446"/>
      <c r="F17" s="446"/>
      <c r="G17" s="446"/>
      <c r="H17" s="446"/>
      <c r="I17" s="105"/>
    </row>
    <row r="18" spans="1:9" ht="13.5">
      <c r="A18" s="170" t="s">
        <v>47</v>
      </c>
      <c r="B18" s="171" t="s">
        <v>181</v>
      </c>
      <c r="D18" s="445" t="s">
        <v>1570</v>
      </c>
      <c r="E18" s="446"/>
      <c r="F18" s="446"/>
      <c r="G18" s="446"/>
      <c r="H18" s="446"/>
      <c r="I18" s="446"/>
    </row>
    <row r="19" spans="1:9" ht="13.5">
      <c r="A19" s="170" t="s">
        <v>16</v>
      </c>
      <c r="B19" s="171" t="s">
        <v>198</v>
      </c>
      <c r="D19" s="445" t="s">
        <v>1568</v>
      </c>
      <c r="E19" s="446"/>
      <c r="F19" s="446"/>
      <c r="G19" s="446"/>
      <c r="H19" s="446"/>
      <c r="I19" s="446"/>
    </row>
    <row r="20" spans="1:9" ht="13.5">
      <c r="A20" s="170" t="s">
        <v>30</v>
      </c>
      <c r="B20" s="171" t="s">
        <v>64</v>
      </c>
    </row>
    <row r="21" spans="1:9" ht="13.5">
      <c r="A21" s="170" t="s">
        <v>17</v>
      </c>
      <c r="B21" s="171" t="s">
        <v>199</v>
      </c>
    </row>
    <row r="22" spans="1:9" ht="13.5">
      <c r="A22" s="170" t="s">
        <v>29</v>
      </c>
      <c r="B22" s="171" t="s">
        <v>7</v>
      </c>
    </row>
    <row r="23" spans="1:9" ht="13.5">
      <c r="A23" s="170" t="s">
        <v>15</v>
      </c>
      <c r="B23" s="171"/>
    </row>
    <row r="24" spans="1:9" ht="13.5">
      <c r="A24" s="204"/>
      <c r="B24" s="205"/>
    </row>
    <row r="25" spans="1:9">
      <c r="A25" s="104" t="s">
        <v>145</v>
      </c>
    </row>
    <row r="26" spans="1:9">
      <c r="A26" s="103" t="s">
        <v>146</v>
      </c>
    </row>
  </sheetData>
  <dataValidations count="1">
    <dataValidation type="textLength" operator="lessThanOrEqual" allowBlank="1" showInputMessage="1" showErrorMessage="1" sqref="B8">
      <formula1>32</formula1>
    </dataValidation>
  </dataValidations>
  <hyperlinks>
    <hyperlink ref="A26" r:id="rId1" location="intro"/>
    <hyperlink ref="D1" location="'ProLiant Smart Buy Servers'!A1" display="Summary"/>
  </hyperlinks>
  <pageMargins left="0.7" right="0.7" top="0.75" bottom="0.75" header="0.3" footer="0.3"/>
  <pageSetup scale="47" fitToHeight="2" orientation="portrait" r:id="rId2"/>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zoomScale="80" zoomScaleNormal="80" workbookViewId="0">
      <selection activeCell="D1" sqref="D1"/>
    </sheetView>
  </sheetViews>
  <sheetFormatPr defaultColWidth="8.88671875" defaultRowHeight="12.75"/>
  <cols>
    <col min="1" max="1" width="18.109375" style="207" customWidth="1"/>
    <col min="2" max="2" width="62.21875" style="199" customWidth="1"/>
    <col min="3" max="3" width="13.33203125" style="200" customWidth="1"/>
    <col min="4" max="16384" width="8.88671875" style="199"/>
  </cols>
  <sheetData>
    <row r="1" spans="1:9" ht="13.5">
      <c r="A1" s="198" t="s">
        <v>1129</v>
      </c>
      <c r="D1" s="311" t="s">
        <v>117</v>
      </c>
    </row>
    <row r="3" spans="1:9" ht="13.5">
      <c r="A3" s="201" t="s">
        <v>131</v>
      </c>
      <c r="B3" s="199" t="s">
        <v>806</v>
      </c>
    </row>
    <row r="4" spans="1:9" ht="13.5">
      <c r="A4" s="202" t="s">
        <v>37</v>
      </c>
      <c r="B4" s="127">
        <f>VLOOKUP($B$3,'ProLiant Smart Buy Servers'!B:Q,12,FALSE)</f>
        <v>7499</v>
      </c>
    </row>
    <row r="5" spans="1:9" ht="21.75" customHeight="1">
      <c r="A5" s="203" t="s">
        <v>713</v>
      </c>
      <c r="B5" s="140">
        <f>VLOOKUP($B$3,'ProLiant Smart Buy Servers'!B:Q,13,FALSE)</f>
        <v>3779</v>
      </c>
    </row>
    <row r="6" spans="1:9" ht="13.5">
      <c r="A6" s="201"/>
    </row>
    <row r="7" spans="1:9" ht="13.5">
      <c r="A7" s="201"/>
    </row>
    <row r="8" spans="1:9" ht="13.5">
      <c r="A8" s="203" t="s">
        <v>39</v>
      </c>
      <c r="B8" s="199" t="s">
        <v>807</v>
      </c>
    </row>
    <row r="9" spans="1:9" ht="13.5">
      <c r="A9" s="203" t="s">
        <v>40</v>
      </c>
      <c r="B9" s="199" t="s">
        <v>1129</v>
      </c>
    </row>
    <row r="10" spans="1:9" ht="13.5">
      <c r="A10" s="204"/>
      <c r="B10" s="205"/>
    </row>
    <row r="11" spans="1:9" ht="15">
      <c r="A11" s="206" t="s">
        <v>41</v>
      </c>
      <c r="B11" s="199" t="s">
        <v>131</v>
      </c>
      <c r="D11" s="149" t="s">
        <v>1235</v>
      </c>
      <c r="E11" s="377"/>
      <c r="F11" s="377"/>
      <c r="G11" s="377"/>
    </row>
    <row r="12" spans="1:9" ht="15">
      <c r="A12" s="170" t="s">
        <v>42</v>
      </c>
      <c r="B12" s="171" t="s">
        <v>192</v>
      </c>
      <c r="D12" s="391" t="s">
        <v>1273</v>
      </c>
      <c r="E12" s="439">
        <v>659</v>
      </c>
      <c r="F12" s="377"/>
      <c r="G12" s="377"/>
    </row>
    <row r="13" spans="1:9" ht="15">
      <c r="A13" s="170" t="s">
        <v>43</v>
      </c>
      <c r="B13" s="171" t="s">
        <v>816</v>
      </c>
      <c r="D13" s="387" t="s">
        <v>1556</v>
      </c>
      <c r="E13" s="356"/>
      <c r="F13" s="356"/>
      <c r="G13" s="356"/>
      <c r="H13" s="356"/>
      <c r="I13" s="356"/>
    </row>
    <row r="14" spans="1:9" ht="15">
      <c r="A14" s="170" t="s">
        <v>44</v>
      </c>
      <c r="B14" s="171" t="s">
        <v>824</v>
      </c>
      <c r="D14" s="386" t="s">
        <v>1231</v>
      </c>
      <c r="E14" s="356"/>
      <c r="F14" s="356"/>
      <c r="G14" s="356"/>
      <c r="H14" s="356"/>
      <c r="I14" s="356"/>
    </row>
    <row r="15" spans="1:9" ht="15">
      <c r="A15" s="170" t="s">
        <v>45</v>
      </c>
      <c r="B15" s="171" t="s">
        <v>195</v>
      </c>
      <c r="D15" s="386" t="s">
        <v>1232</v>
      </c>
      <c r="E15" s="356"/>
      <c r="F15" s="356"/>
      <c r="G15" s="356"/>
      <c r="H15" s="356"/>
      <c r="I15" s="356"/>
    </row>
    <row r="16" spans="1:9" ht="15">
      <c r="A16" s="170" t="s">
        <v>46</v>
      </c>
      <c r="B16" s="171" t="s">
        <v>196</v>
      </c>
      <c r="D16" s="386" t="s">
        <v>1233</v>
      </c>
      <c r="E16" s="356"/>
      <c r="F16" s="356"/>
      <c r="G16" s="356"/>
      <c r="H16" s="356"/>
      <c r="I16" s="356"/>
    </row>
    <row r="17" spans="1:10" s="200" customFormat="1" ht="15">
      <c r="A17" s="170" t="s">
        <v>10</v>
      </c>
      <c r="B17" s="171" t="s">
        <v>696</v>
      </c>
      <c r="D17" s="386" t="s">
        <v>1234</v>
      </c>
      <c r="E17" s="356"/>
      <c r="F17" s="356"/>
      <c r="G17" s="356"/>
      <c r="H17" s="356"/>
      <c r="I17" s="356"/>
      <c r="J17" s="199"/>
    </row>
    <row r="18" spans="1:10" s="200" customFormat="1" ht="15">
      <c r="A18" s="170" t="s">
        <v>47</v>
      </c>
      <c r="B18" s="171" t="s">
        <v>181</v>
      </c>
      <c r="D18" s="445" t="s">
        <v>1569</v>
      </c>
      <c r="E18" s="446"/>
      <c r="F18" s="446"/>
      <c r="G18" s="446"/>
      <c r="H18" s="446"/>
      <c r="I18" s="105"/>
      <c r="J18" s="199"/>
    </row>
    <row r="19" spans="1:10" s="200" customFormat="1" ht="13.5">
      <c r="A19" s="170" t="s">
        <v>16</v>
      </c>
      <c r="B19" s="171" t="s">
        <v>198</v>
      </c>
      <c r="D19" s="445" t="s">
        <v>1570</v>
      </c>
      <c r="E19" s="446"/>
      <c r="F19" s="446"/>
      <c r="G19" s="446"/>
      <c r="H19" s="446"/>
      <c r="I19" s="446"/>
      <c r="J19" s="199"/>
    </row>
    <row r="20" spans="1:10" s="200" customFormat="1" ht="13.5">
      <c r="A20" s="170" t="s">
        <v>30</v>
      </c>
      <c r="B20" s="171" t="s">
        <v>64</v>
      </c>
      <c r="D20" s="445" t="s">
        <v>1568</v>
      </c>
      <c r="E20" s="446"/>
      <c r="F20" s="446"/>
      <c r="G20" s="446"/>
      <c r="H20" s="446"/>
      <c r="I20" s="446"/>
      <c r="J20" s="199"/>
    </row>
    <row r="21" spans="1:10" s="200" customFormat="1" ht="13.5">
      <c r="A21" s="170" t="s">
        <v>17</v>
      </c>
      <c r="B21" s="171" t="s">
        <v>199</v>
      </c>
    </row>
    <row r="22" spans="1:10" s="200" customFormat="1" ht="13.5">
      <c r="A22" s="170" t="s">
        <v>29</v>
      </c>
      <c r="B22" s="171" t="s">
        <v>7</v>
      </c>
    </row>
    <row r="23" spans="1:10" s="200" customFormat="1" ht="13.5">
      <c r="A23" s="170" t="s">
        <v>15</v>
      </c>
      <c r="B23" s="171"/>
    </row>
    <row r="24" spans="1:10" s="200" customFormat="1" ht="13.5">
      <c r="A24" s="204"/>
      <c r="B24" s="205"/>
    </row>
    <row r="25" spans="1:10" s="200" customFormat="1">
      <c r="A25" s="104" t="s">
        <v>145</v>
      </c>
      <c r="B25" s="199"/>
    </row>
    <row r="26" spans="1:10" s="200" customFormat="1">
      <c r="A26" s="103" t="s">
        <v>146</v>
      </c>
      <c r="B26" s="199"/>
    </row>
  </sheetData>
  <dataValidations count="1">
    <dataValidation type="textLength" operator="lessThanOrEqual" allowBlank="1" showInputMessage="1" showErrorMessage="1" sqref="B8">
      <formula1>32</formula1>
    </dataValidation>
  </dataValidations>
  <hyperlinks>
    <hyperlink ref="A26" r:id="rId1" location="intro"/>
    <hyperlink ref="D1" location="'ProLiant Smart Buy Servers'!A1" display="Summary"/>
  </hyperlinks>
  <pageMargins left="0.7" right="0.7" top="0.75" bottom="0.75" header="0.3" footer="0.3"/>
  <pageSetup scale="47" fitToHeight="2" orientation="portrait" r:id="rId2"/>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pageSetUpPr fitToPage="1"/>
  </sheetPr>
  <dimension ref="A1:I26"/>
  <sheetViews>
    <sheetView zoomScale="80" zoomScaleNormal="80" workbookViewId="0">
      <selection activeCell="D1" sqref="D1"/>
    </sheetView>
  </sheetViews>
  <sheetFormatPr defaultColWidth="8.88671875" defaultRowHeight="12.75"/>
  <cols>
    <col min="1" max="1" width="18.109375" style="207" customWidth="1"/>
    <col min="2" max="2" width="62.21875" style="199" customWidth="1"/>
    <col min="3" max="3" width="13.33203125" style="200" customWidth="1"/>
    <col min="4" max="16384" width="8.88671875" style="199"/>
  </cols>
  <sheetData>
    <row r="1" spans="1:9" ht="13.5">
      <c r="A1" s="198" t="s">
        <v>825</v>
      </c>
      <c r="D1" s="311" t="s">
        <v>117</v>
      </c>
    </row>
    <row r="3" spans="1:9" ht="13.5">
      <c r="A3" s="201" t="s">
        <v>131</v>
      </c>
      <c r="B3" s="199" t="s">
        <v>809</v>
      </c>
    </row>
    <row r="4" spans="1:9" ht="13.5">
      <c r="A4" s="202" t="s">
        <v>37</v>
      </c>
      <c r="B4" s="127">
        <f>VLOOKUP($B$3,'ProLiant Smart Buy Servers'!B:Q,12,FALSE)</f>
        <v>8799</v>
      </c>
    </row>
    <row r="5" spans="1:9" ht="21.75" customHeight="1">
      <c r="A5" s="203" t="s">
        <v>713</v>
      </c>
      <c r="B5" s="140">
        <f>VLOOKUP($B$3,'ProLiant Smart Buy Servers'!B:Q,13,FALSE)</f>
        <v>4279</v>
      </c>
    </row>
    <row r="6" spans="1:9" ht="13.5">
      <c r="A6" s="201"/>
    </row>
    <row r="7" spans="1:9" ht="13.5">
      <c r="A7" s="201"/>
    </row>
    <row r="8" spans="1:9" ht="13.5">
      <c r="A8" s="203" t="s">
        <v>39</v>
      </c>
      <c r="B8" s="199" t="s">
        <v>810</v>
      </c>
    </row>
    <row r="9" spans="1:9" ht="13.5">
      <c r="A9" s="203" t="s">
        <v>40</v>
      </c>
      <c r="B9" s="199" t="s">
        <v>825</v>
      </c>
    </row>
    <row r="10" spans="1:9" ht="13.5">
      <c r="A10" s="204"/>
      <c r="B10" s="205"/>
    </row>
    <row r="11" spans="1:9" ht="15">
      <c r="A11" s="206" t="s">
        <v>41</v>
      </c>
      <c r="B11" s="199" t="s">
        <v>131</v>
      </c>
      <c r="D11" s="149" t="s">
        <v>1235</v>
      </c>
      <c r="E11" s="377"/>
      <c r="F11" s="377"/>
      <c r="G11" s="377"/>
    </row>
    <row r="12" spans="1:9" ht="15">
      <c r="A12" s="170" t="s">
        <v>42</v>
      </c>
      <c r="B12" s="171" t="s">
        <v>192</v>
      </c>
      <c r="D12" s="391" t="s">
        <v>1273</v>
      </c>
      <c r="E12" s="439">
        <v>659</v>
      </c>
      <c r="F12" s="377"/>
      <c r="G12" s="377"/>
    </row>
    <row r="13" spans="1:9" ht="15">
      <c r="A13" s="170" t="s">
        <v>43</v>
      </c>
      <c r="B13" s="171" t="s">
        <v>821</v>
      </c>
      <c r="D13" s="387" t="s">
        <v>1556</v>
      </c>
      <c r="E13" s="356"/>
      <c r="F13" s="356"/>
      <c r="G13" s="356"/>
      <c r="H13" s="356"/>
      <c r="I13" s="356"/>
    </row>
    <row r="14" spans="1:9" ht="15">
      <c r="A14" s="170" t="s">
        <v>44</v>
      </c>
      <c r="B14" s="171" t="s">
        <v>824</v>
      </c>
      <c r="D14" s="386" t="s">
        <v>1231</v>
      </c>
      <c r="E14" s="356"/>
      <c r="F14" s="356"/>
      <c r="G14" s="356"/>
      <c r="H14" s="356"/>
      <c r="I14" s="356"/>
    </row>
    <row r="15" spans="1:9" ht="15">
      <c r="A15" s="170" t="s">
        <v>45</v>
      </c>
      <c r="B15" s="171" t="s">
        <v>195</v>
      </c>
      <c r="D15" s="386" t="s">
        <v>1232</v>
      </c>
      <c r="E15" s="356"/>
      <c r="F15" s="356"/>
      <c r="G15" s="356"/>
      <c r="H15" s="356"/>
      <c r="I15" s="356"/>
    </row>
    <row r="16" spans="1:9" ht="15">
      <c r="A16" s="170" t="s">
        <v>46</v>
      </c>
      <c r="B16" s="171" t="s">
        <v>196</v>
      </c>
      <c r="D16" s="386" t="s">
        <v>1233</v>
      </c>
      <c r="E16" s="356"/>
      <c r="F16" s="356"/>
      <c r="G16" s="356"/>
      <c r="H16" s="356"/>
      <c r="I16" s="356"/>
    </row>
    <row r="17" spans="1:9" ht="15">
      <c r="A17" s="170" t="s">
        <v>10</v>
      </c>
      <c r="B17" s="171" t="s">
        <v>696</v>
      </c>
      <c r="D17" s="386" t="s">
        <v>1234</v>
      </c>
      <c r="E17" s="356"/>
      <c r="F17" s="356"/>
      <c r="G17" s="356"/>
      <c r="H17" s="356"/>
      <c r="I17" s="356"/>
    </row>
    <row r="18" spans="1:9" ht="15">
      <c r="A18" s="170" t="s">
        <v>47</v>
      </c>
      <c r="B18" s="171" t="s">
        <v>181</v>
      </c>
      <c r="D18" s="445" t="s">
        <v>1569</v>
      </c>
      <c r="E18" s="446"/>
      <c r="F18" s="446"/>
      <c r="G18" s="446"/>
      <c r="H18" s="446"/>
      <c r="I18" s="105"/>
    </row>
    <row r="19" spans="1:9" ht="13.5">
      <c r="A19" s="170" t="s">
        <v>16</v>
      </c>
      <c r="B19" s="171" t="s">
        <v>198</v>
      </c>
      <c r="D19" s="445" t="s">
        <v>1570</v>
      </c>
      <c r="E19" s="446"/>
      <c r="F19" s="446"/>
      <c r="G19" s="446"/>
      <c r="H19" s="446"/>
      <c r="I19" s="446"/>
    </row>
    <row r="20" spans="1:9" ht="13.5">
      <c r="A20" s="170" t="s">
        <v>30</v>
      </c>
      <c r="B20" s="171" t="s">
        <v>64</v>
      </c>
      <c r="D20" s="445" t="s">
        <v>1568</v>
      </c>
      <c r="E20" s="446"/>
      <c r="F20" s="446"/>
      <c r="G20" s="446"/>
      <c r="H20" s="446"/>
      <c r="I20" s="446"/>
    </row>
    <row r="21" spans="1:9" ht="13.5">
      <c r="A21" s="170" t="s">
        <v>17</v>
      </c>
      <c r="B21" s="171" t="s">
        <v>199</v>
      </c>
    </row>
    <row r="22" spans="1:9" ht="13.5">
      <c r="A22" s="170" t="s">
        <v>29</v>
      </c>
      <c r="B22" s="171" t="s">
        <v>7</v>
      </c>
    </row>
    <row r="23" spans="1:9" ht="13.5">
      <c r="A23" s="170" t="s">
        <v>15</v>
      </c>
      <c r="B23" s="171"/>
    </row>
    <row r="24" spans="1:9" ht="13.5">
      <c r="A24" s="204"/>
      <c r="B24" s="205"/>
    </row>
    <row r="25" spans="1:9">
      <c r="A25" s="104" t="s">
        <v>145</v>
      </c>
    </row>
    <row r="26" spans="1:9">
      <c r="A26" s="103" t="s">
        <v>146</v>
      </c>
    </row>
  </sheetData>
  <dataValidations count="1">
    <dataValidation type="textLength" operator="lessThanOrEqual" allowBlank="1" showInputMessage="1" showErrorMessage="1" sqref="B8">
      <formula1>32</formula1>
    </dataValidation>
  </dataValidations>
  <hyperlinks>
    <hyperlink ref="A26" r:id="rId1" location="intro"/>
    <hyperlink ref="D1" location="'ProLiant Smart Buy Servers'!A1" display="Summary"/>
  </hyperlinks>
  <pageMargins left="0.7" right="0.7" top="0.75" bottom="0.75" header="0.3" footer="0.3"/>
  <pageSetup scale="47" fitToHeight="2" orientation="portrait" r:id="rId2"/>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zoomScale="80" zoomScaleNormal="80" workbookViewId="0">
      <selection activeCell="D1" sqref="D1"/>
    </sheetView>
  </sheetViews>
  <sheetFormatPr defaultColWidth="8.88671875" defaultRowHeight="12.75"/>
  <cols>
    <col min="1" max="1" width="18.109375" style="207" customWidth="1"/>
    <col min="2" max="2" width="62.21875" style="199" customWidth="1"/>
    <col min="3" max="3" width="10.21875" style="200" bestFit="1" customWidth="1"/>
    <col min="4" max="16384" width="8.88671875" style="199"/>
  </cols>
  <sheetData>
    <row r="1" spans="1:9" ht="13.5">
      <c r="A1" s="198" t="s">
        <v>1413</v>
      </c>
      <c r="D1" s="311" t="s">
        <v>117</v>
      </c>
    </row>
    <row r="3" spans="1:9" ht="13.5">
      <c r="A3" s="201" t="s">
        <v>36</v>
      </c>
      <c r="B3" s="199" t="s">
        <v>1411</v>
      </c>
    </row>
    <row r="4" spans="1:9" ht="13.5">
      <c r="A4" s="202" t="s">
        <v>37</v>
      </c>
      <c r="B4" s="127">
        <f>VLOOKUP($B$3,'ProLiant Smart Buy Servers'!B:Q,10,FALSE)</f>
        <v>2359</v>
      </c>
    </row>
    <row r="5" spans="1:9" ht="21.75" customHeight="1">
      <c r="A5" s="203" t="s">
        <v>713</v>
      </c>
      <c r="B5" s="140">
        <f>VLOOKUP($B$3,'ProLiant Smart Buy Servers'!B:Q,13,FALSE)</f>
        <v>1408</v>
      </c>
    </row>
    <row r="6" spans="1:9" ht="13.5">
      <c r="A6" s="201"/>
    </row>
    <row r="7" spans="1:9" ht="13.5">
      <c r="A7" s="201"/>
    </row>
    <row r="8" spans="1:9" ht="13.5">
      <c r="A8" s="203" t="s">
        <v>39</v>
      </c>
      <c r="B8" s="199" t="s">
        <v>1412</v>
      </c>
    </row>
    <row r="9" spans="1:9" ht="13.5">
      <c r="A9" s="203" t="s">
        <v>40</v>
      </c>
      <c r="B9" s="199" t="s">
        <v>1413</v>
      </c>
    </row>
    <row r="10" spans="1:9" ht="15">
      <c r="A10" s="204"/>
      <c r="B10" s="205"/>
      <c r="D10" s="149" t="s">
        <v>1235</v>
      </c>
      <c r="E10" s="377"/>
      <c r="F10" s="377"/>
      <c r="G10" s="377"/>
    </row>
    <row r="11" spans="1:9" ht="15">
      <c r="A11" s="206" t="s">
        <v>41</v>
      </c>
      <c r="D11" s="391" t="s">
        <v>1273</v>
      </c>
      <c r="E11" s="439">
        <v>659</v>
      </c>
      <c r="F11" s="377"/>
      <c r="G11" s="377"/>
    </row>
    <row r="12" spans="1:9" ht="15">
      <c r="A12" s="170" t="s">
        <v>42</v>
      </c>
      <c r="B12" s="171" t="s">
        <v>1395</v>
      </c>
      <c r="D12" s="387" t="s">
        <v>1556</v>
      </c>
      <c r="E12" s="356"/>
      <c r="F12" s="356"/>
      <c r="G12" s="356"/>
      <c r="H12" s="356"/>
      <c r="I12" s="356"/>
    </row>
    <row r="13" spans="1:9" ht="15">
      <c r="A13" s="170" t="s">
        <v>43</v>
      </c>
      <c r="B13" s="171" t="s">
        <v>1444</v>
      </c>
      <c r="D13" s="386" t="s">
        <v>1231</v>
      </c>
      <c r="E13" s="356"/>
      <c r="F13" s="356"/>
      <c r="G13" s="356"/>
      <c r="H13" s="356"/>
      <c r="I13" s="356"/>
    </row>
    <row r="14" spans="1:9" ht="15">
      <c r="A14" s="170" t="s">
        <v>44</v>
      </c>
      <c r="B14" s="171" t="s">
        <v>1454</v>
      </c>
      <c r="D14" s="386" t="s">
        <v>1232</v>
      </c>
      <c r="E14" s="356"/>
      <c r="F14" s="356"/>
      <c r="G14" s="356"/>
      <c r="H14" s="356"/>
      <c r="I14" s="356"/>
    </row>
    <row r="15" spans="1:9" ht="15">
      <c r="A15" s="170" t="s">
        <v>45</v>
      </c>
      <c r="B15" s="171" t="s">
        <v>195</v>
      </c>
      <c r="D15" s="386" t="s">
        <v>1233</v>
      </c>
      <c r="E15" s="356"/>
      <c r="F15" s="356"/>
      <c r="G15" s="356"/>
      <c r="H15" s="356"/>
      <c r="I15" s="356"/>
    </row>
    <row r="16" spans="1:9" ht="15">
      <c r="A16" s="170" t="s">
        <v>46</v>
      </c>
      <c r="B16" s="171" t="s">
        <v>1408</v>
      </c>
      <c r="D16" s="386" t="s">
        <v>1234</v>
      </c>
      <c r="E16" s="356"/>
      <c r="F16" s="356"/>
      <c r="G16" s="356"/>
      <c r="H16" s="356"/>
      <c r="I16" s="356"/>
    </row>
    <row r="17" spans="1:9" ht="15">
      <c r="A17" s="170" t="s">
        <v>10</v>
      </c>
      <c r="B17" s="171" t="s">
        <v>1409</v>
      </c>
      <c r="D17" s="445" t="s">
        <v>1569</v>
      </c>
      <c r="E17" s="446"/>
      <c r="F17" s="446"/>
      <c r="G17" s="446"/>
      <c r="H17" s="446"/>
      <c r="I17" s="105"/>
    </row>
    <row r="18" spans="1:9" ht="13.5">
      <c r="A18" s="170" t="s">
        <v>47</v>
      </c>
      <c r="B18" s="171" t="s">
        <v>181</v>
      </c>
      <c r="D18" s="445" t="s">
        <v>1570</v>
      </c>
      <c r="E18" s="446"/>
      <c r="F18" s="446"/>
      <c r="G18" s="446"/>
      <c r="H18" s="446"/>
      <c r="I18" s="446"/>
    </row>
    <row r="19" spans="1:9" ht="13.5">
      <c r="A19" s="170" t="s">
        <v>1399</v>
      </c>
      <c r="B19" s="171" t="s">
        <v>1398</v>
      </c>
      <c r="D19" s="445" t="s">
        <v>1568</v>
      </c>
      <c r="E19" s="446"/>
      <c r="F19" s="446"/>
      <c r="G19" s="446"/>
      <c r="H19" s="446"/>
      <c r="I19" s="446"/>
    </row>
    <row r="20" spans="1:9" ht="13.5">
      <c r="A20" s="170" t="s">
        <v>30</v>
      </c>
      <c r="B20" s="171" t="s">
        <v>64</v>
      </c>
    </row>
    <row r="21" spans="1:9" ht="13.5">
      <c r="A21" s="170" t="s">
        <v>17</v>
      </c>
      <c r="B21" s="171" t="s">
        <v>199</v>
      </c>
    </row>
    <row r="22" spans="1:9" ht="13.5">
      <c r="A22" s="170" t="s">
        <v>29</v>
      </c>
      <c r="B22" s="171" t="s">
        <v>7</v>
      </c>
    </row>
    <row r="23" spans="1:9" ht="13.5">
      <c r="A23" s="170" t="s">
        <v>15</v>
      </c>
      <c r="B23" s="171"/>
    </row>
    <row r="24" spans="1:9" ht="13.5">
      <c r="A24" s="204"/>
      <c r="B24" s="205"/>
    </row>
    <row r="25" spans="1:9">
      <c r="A25" s="104" t="s">
        <v>145</v>
      </c>
    </row>
    <row r="26" spans="1:9">
      <c r="A26" s="103" t="s">
        <v>146</v>
      </c>
    </row>
  </sheetData>
  <dataValidations count="1">
    <dataValidation type="textLength" operator="lessThanOrEqual" allowBlank="1" showInputMessage="1" showErrorMessage="1" sqref="B8 B28">
      <formula1>32</formula1>
    </dataValidation>
  </dataValidations>
  <hyperlinks>
    <hyperlink ref="A26" r:id="rId1" location="intro"/>
    <hyperlink ref="D1" location="'ProLiant Smart Buy Servers'!A1" display="Summary"/>
  </hyperlinks>
  <pageMargins left="0.7" right="0.7" top="0.75" bottom="0.75" header="0.3" footer="0.3"/>
  <pageSetup scale="48" fitToHeight="2" orientation="portrait" r:id="rId2"/>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zoomScale="80" zoomScaleNormal="80" workbookViewId="0">
      <selection activeCell="D1" sqref="D1"/>
    </sheetView>
  </sheetViews>
  <sheetFormatPr defaultColWidth="8.88671875" defaultRowHeight="12.75"/>
  <cols>
    <col min="1" max="1" width="18.109375" style="207" customWidth="1"/>
    <col min="2" max="2" width="62.21875" style="199" customWidth="1"/>
    <col min="3" max="3" width="10.21875" style="200" bestFit="1" customWidth="1"/>
    <col min="4" max="16384" width="8.88671875" style="199"/>
  </cols>
  <sheetData>
    <row r="1" spans="1:9" ht="13.5">
      <c r="A1" s="198" t="s">
        <v>1406</v>
      </c>
      <c r="D1" s="311" t="s">
        <v>117</v>
      </c>
    </row>
    <row r="3" spans="1:9" ht="13.5">
      <c r="A3" s="201" t="s">
        <v>36</v>
      </c>
      <c r="B3" s="199" t="s">
        <v>1404</v>
      </c>
    </row>
    <row r="4" spans="1:9" ht="13.5">
      <c r="A4" s="202" t="s">
        <v>37</v>
      </c>
      <c r="B4" s="127">
        <f>VLOOKUP($B$3,'ProLiant Smart Buy Servers'!B:Q,10,FALSE)</f>
        <v>4089</v>
      </c>
    </row>
    <row r="5" spans="1:9" ht="21.75" customHeight="1">
      <c r="A5" s="203" t="s">
        <v>713</v>
      </c>
      <c r="B5" s="140">
        <f>VLOOKUP($B$3,'ProLiant Smart Buy Servers'!B:Q,13,FALSE)</f>
        <v>2435</v>
      </c>
    </row>
    <row r="6" spans="1:9" ht="13.5">
      <c r="A6" s="201"/>
    </row>
    <row r="7" spans="1:9" ht="13.5">
      <c r="A7" s="201"/>
    </row>
    <row r="8" spans="1:9" ht="13.5">
      <c r="A8" s="203" t="s">
        <v>39</v>
      </c>
      <c r="B8" s="199" t="s">
        <v>1405</v>
      </c>
    </row>
    <row r="9" spans="1:9" ht="13.5">
      <c r="A9" s="203" t="s">
        <v>40</v>
      </c>
      <c r="B9" s="199" t="s">
        <v>1406</v>
      </c>
    </row>
    <row r="10" spans="1:9" ht="13.5">
      <c r="A10" s="204"/>
      <c r="B10" s="205"/>
    </row>
    <row r="11" spans="1:9" ht="15">
      <c r="A11" s="206" t="s">
        <v>41</v>
      </c>
      <c r="D11" s="149" t="s">
        <v>1235</v>
      </c>
      <c r="E11" s="377"/>
      <c r="F11" s="377"/>
      <c r="G11" s="377"/>
    </row>
    <row r="12" spans="1:9" ht="15">
      <c r="A12" s="170" t="s">
        <v>42</v>
      </c>
      <c r="B12" s="171" t="s">
        <v>1395</v>
      </c>
      <c r="D12" s="391" t="s">
        <v>1273</v>
      </c>
      <c r="E12" s="439">
        <v>659</v>
      </c>
      <c r="F12" s="377"/>
      <c r="G12" s="377"/>
    </row>
    <row r="13" spans="1:9" ht="15">
      <c r="A13" s="170" t="s">
        <v>43</v>
      </c>
      <c r="B13" s="171" t="s">
        <v>1407</v>
      </c>
      <c r="D13" s="387" t="s">
        <v>1556</v>
      </c>
      <c r="E13" s="356"/>
      <c r="F13" s="356"/>
      <c r="G13" s="356"/>
      <c r="H13" s="356"/>
      <c r="I13" s="356"/>
    </row>
    <row r="14" spans="1:9" ht="15">
      <c r="A14" s="170" t="s">
        <v>44</v>
      </c>
      <c r="B14" s="171" t="s">
        <v>1455</v>
      </c>
      <c r="D14" s="386" t="s">
        <v>1231</v>
      </c>
      <c r="E14" s="356"/>
      <c r="F14" s="356"/>
      <c r="G14" s="356"/>
      <c r="H14" s="356"/>
      <c r="I14" s="356"/>
    </row>
    <row r="15" spans="1:9" ht="15">
      <c r="A15" s="170" t="s">
        <v>45</v>
      </c>
      <c r="B15" s="171" t="s">
        <v>195</v>
      </c>
      <c r="D15" s="386" t="s">
        <v>1232</v>
      </c>
      <c r="E15" s="356"/>
      <c r="F15" s="356"/>
      <c r="G15" s="356"/>
      <c r="H15" s="356"/>
      <c r="I15" s="356"/>
    </row>
    <row r="16" spans="1:9" ht="15">
      <c r="A16" s="170" t="s">
        <v>46</v>
      </c>
      <c r="B16" s="171" t="s">
        <v>1408</v>
      </c>
      <c r="D16" s="386" t="s">
        <v>1233</v>
      </c>
      <c r="E16" s="356"/>
      <c r="F16" s="356"/>
      <c r="G16" s="356"/>
      <c r="H16" s="356"/>
      <c r="I16" s="356"/>
    </row>
    <row r="17" spans="1:9" ht="15">
      <c r="A17" s="170" t="s">
        <v>10</v>
      </c>
      <c r="B17" s="171" t="s">
        <v>1409</v>
      </c>
      <c r="D17" s="386" t="s">
        <v>1234</v>
      </c>
      <c r="E17" s="356"/>
      <c r="F17" s="356"/>
      <c r="G17" s="356"/>
      <c r="H17" s="356"/>
      <c r="I17" s="356"/>
    </row>
    <row r="18" spans="1:9" ht="15">
      <c r="A18" s="170" t="s">
        <v>47</v>
      </c>
      <c r="B18" s="171" t="s">
        <v>181</v>
      </c>
      <c r="D18" s="445" t="s">
        <v>1569</v>
      </c>
      <c r="E18" s="446"/>
      <c r="F18" s="446"/>
      <c r="G18" s="446"/>
      <c r="H18" s="446"/>
      <c r="I18" s="105"/>
    </row>
    <row r="19" spans="1:9" ht="13.5">
      <c r="A19" s="170" t="s">
        <v>1399</v>
      </c>
      <c r="B19" s="171" t="s">
        <v>1398</v>
      </c>
      <c r="D19" s="445" t="s">
        <v>1570</v>
      </c>
      <c r="E19" s="446"/>
      <c r="F19" s="446"/>
      <c r="G19" s="446"/>
      <c r="H19" s="446"/>
      <c r="I19" s="446"/>
    </row>
    <row r="20" spans="1:9" ht="13.5">
      <c r="A20" s="170" t="s">
        <v>30</v>
      </c>
      <c r="B20" s="171" t="s">
        <v>64</v>
      </c>
      <c r="D20" s="445" t="s">
        <v>1568</v>
      </c>
      <c r="E20" s="446"/>
      <c r="F20" s="446"/>
      <c r="G20" s="446"/>
      <c r="H20" s="446"/>
      <c r="I20" s="446"/>
    </row>
    <row r="21" spans="1:9" ht="13.5">
      <c r="A21" s="170" t="s">
        <v>17</v>
      </c>
      <c r="B21" s="171" t="s">
        <v>199</v>
      </c>
    </row>
    <row r="22" spans="1:9" ht="13.5">
      <c r="A22" s="170" t="s">
        <v>29</v>
      </c>
      <c r="B22" s="171" t="s">
        <v>7</v>
      </c>
    </row>
    <row r="23" spans="1:9" ht="13.5">
      <c r="A23" s="170" t="s">
        <v>15</v>
      </c>
      <c r="B23" s="171"/>
    </row>
    <row r="24" spans="1:9" ht="13.5">
      <c r="A24" s="204"/>
      <c r="B24" s="205"/>
    </row>
    <row r="25" spans="1:9">
      <c r="A25" s="104" t="s">
        <v>145</v>
      </c>
    </row>
    <row r="26" spans="1:9">
      <c r="A26" s="103" t="s">
        <v>146</v>
      </c>
    </row>
  </sheetData>
  <dataValidations count="1">
    <dataValidation type="textLength" operator="lessThanOrEqual" allowBlank="1" showInputMessage="1" showErrorMessage="1" sqref="B8 B28">
      <formula1>32</formula1>
    </dataValidation>
  </dataValidations>
  <hyperlinks>
    <hyperlink ref="A26" r:id="rId1" location="intro"/>
    <hyperlink ref="D1" location="'ProLiant Smart Buy Servers'!A1" display="Summary"/>
  </hyperlinks>
  <pageMargins left="0.7" right="0.7" top="0.75" bottom="0.75" header="0.3" footer="0.3"/>
  <pageSetup scale="48" fitToHeight="2" orientation="portrait" r:id="rId2"/>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zoomScale="80" zoomScaleNormal="80" workbookViewId="0">
      <selection activeCell="D1" sqref="D1"/>
    </sheetView>
  </sheetViews>
  <sheetFormatPr defaultColWidth="8.88671875" defaultRowHeight="12.75"/>
  <cols>
    <col min="1" max="1" width="18.109375" style="207" customWidth="1"/>
    <col min="2" max="2" width="62.21875" style="199" customWidth="1"/>
    <col min="3" max="3" width="10.21875" style="200" bestFit="1" customWidth="1"/>
    <col min="4" max="16384" width="8.88671875" style="199"/>
  </cols>
  <sheetData>
    <row r="1" spans="1:9" ht="13.5">
      <c r="A1" s="198" t="s">
        <v>1402</v>
      </c>
      <c r="D1" s="311" t="s">
        <v>117</v>
      </c>
    </row>
    <row r="3" spans="1:9" ht="13.5">
      <c r="A3" s="201" t="s">
        <v>36</v>
      </c>
      <c r="B3" s="199" t="s">
        <v>1400</v>
      </c>
    </row>
    <row r="4" spans="1:9" ht="13.5">
      <c r="A4" s="202" t="s">
        <v>37</v>
      </c>
      <c r="B4" s="127">
        <f>VLOOKUP($B$3,'ProLiant Smart Buy Servers'!B:Q,10,FALSE)</f>
        <v>7599</v>
      </c>
    </row>
    <row r="5" spans="1:9" ht="21.75" customHeight="1">
      <c r="A5" s="203" t="s">
        <v>713</v>
      </c>
      <c r="B5" s="140">
        <f>VLOOKUP($B$3,'ProLiant Smart Buy Servers'!B:Q,13,FALSE)</f>
        <v>4085</v>
      </c>
    </row>
    <row r="6" spans="1:9" ht="13.5">
      <c r="A6" s="201"/>
    </row>
    <row r="7" spans="1:9" ht="13.5">
      <c r="A7" s="201"/>
    </row>
    <row r="8" spans="1:9" ht="13.5">
      <c r="A8" s="203" t="s">
        <v>39</v>
      </c>
      <c r="B8" s="199" t="s">
        <v>1401</v>
      </c>
    </row>
    <row r="9" spans="1:9" ht="13.5">
      <c r="A9" s="203" t="s">
        <v>40</v>
      </c>
      <c r="B9" s="199" t="s">
        <v>1402</v>
      </c>
    </row>
    <row r="10" spans="1:9" ht="13.5">
      <c r="A10" s="204"/>
      <c r="B10" s="205"/>
    </row>
    <row r="11" spans="1:9" ht="15">
      <c r="A11" s="206" t="s">
        <v>41</v>
      </c>
      <c r="D11" s="149" t="s">
        <v>1235</v>
      </c>
      <c r="E11" s="377"/>
      <c r="F11" s="377"/>
      <c r="G11" s="377"/>
    </row>
    <row r="12" spans="1:9" ht="15">
      <c r="A12" s="170" t="s">
        <v>42</v>
      </c>
      <c r="B12" s="171" t="s">
        <v>1395</v>
      </c>
      <c r="D12" s="391" t="s">
        <v>1273</v>
      </c>
      <c r="E12" s="439">
        <v>659</v>
      </c>
      <c r="F12" s="377"/>
      <c r="G12" s="377"/>
    </row>
    <row r="13" spans="1:9" ht="15">
      <c r="A13" s="170" t="s">
        <v>43</v>
      </c>
      <c r="B13" s="171" t="s">
        <v>1403</v>
      </c>
      <c r="D13" s="387" t="s">
        <v>1556</v>
      </c>
      <c r="E13" s="356"/>
      <c r="F13" s="356"/>
      <c r="G13" s="356"/>
      <c r="H13" s="356"/>
      <c r="I13" s="356"/>
    </row>
    <row r="14" spans="1:9" ht="15">
      <c r="A14" s="170" t="s">
        <v>44</v>
      </c>
      <c r="B14" s="171" t="s">
        <v>1397</v>
      </c>
      <c r="D14" s="386" t="s">
        <v>1231</v>
      </c>
      <c r="E14" s="356"/>
      <c r="F14" s="356"/>
      <c r="G14" s="356"/>
      <c r="H14" s="356"/>
      <c r="I14" s="356"/>
    </row>
    <row r="15" spans="1:9" ht="15">
      <c r="A15" s="170" t="s">
        <v>45</v>
      </c>
      <c r="B15" s="171" t="s">
        <v>195</v>
      </c>
      <c r="D15" s="386" t="s">
        <v>1232</v>
      </c>
      <c r="E15" s="356"/>
      <c r="F15" s="356"/>
      <c r="G15" s="356"/>
      <c r="H15" s="356"/>
      <c r="I15" s="356"/>
    </row>
    <row r="16" spans="1:9" ht="15">
      <c r="A16" s="170" t="s">
        <v>46</v>
      </c>
      <c r="B16" s="171" t="s">
        <v>1554</v>
      </c>
      <c r="D16" s="386" t="s">
        <v>1233</v>
      </c>
      <c r="E16" s="356"/>
      <c r="F16" s="356"/>
      <c r="G16" s="356"/>
      <c r="H16" s="356"/>
      <c r="I16" s="356"/>
    </row>
    <row r="17" spans="1:9" ht="15">
      <c r="A17" s="170" t="s">
        <v>10</v>
      </c>
      <c r="B17" s="171" t="s">
        <v>1410</v>
      </c>
      <c r="D17" s="386" t="s">
        <v>1234</v>
      </c>
      <c r="E17" s="356"/>
      <c r="F17" s="356"/>
      <c r="G17" s="356"/>
      <c r="H17" s="356"/>
      <c r="I17" s="356"/>
    </row>
    <row r="18" spans="1:9" ht="15">
      <c r="A18" s="170" t="s">
        <v>47</v>
      </c>
      <c r="B18" s="171" t="s">
        <v>181</v>
      </c>
      <c r="D18" s="445" t="s">
        <v>1569</v>
      </c>
      <c r="E18" s="446"/>
      <c r="F18" s="446"/>
      <c r="G18" s="446"/>
      <c r="H18" s="446"/>
      <c r="I18" s="105"/>
    </row>
    <row r="19" spans="1:9" ht="13.5">
      <c r="A19" s="170" t="s">
        <v>1399</v>
      </c>
      <c r="B19" s="171" t="s">
        <v>1398</v>
      </c>
      <c r="D19" s="445" t="s">
        <v>1570</v>
      </c>
      <c r="E19" s="446"/>
      <c r="F19" s="446"/>
      <c r="G19" s="446"/>
      <c r="H19" s="446"/>
      <c r="I19" s="446"/>
    </row>
    <row r="20" spans="1:9" ht="13.5">
      <c r="A20" s="170" t="s">
        <v>30</v>
      </c>
      <c r="B20" s="171" t="s">
        <v>64</v>
      </c>
      <c r="D20" s="445" t="s">
        <v>1568</v>
      </c>
      <c r="E20" s="446"/>
      <c r="F20" s="446"/>
      <c r="G20" s="446"/>
      <c r="H20" s="446"/>
      <c r="I20" s="446"/>
    </row>
    <row r="21" spans="1:9" ht="13.5">
      <c r="A21" s="170" t="s">
        <v>17</v>
      </c>
      <c r="B21" s="171" t="s">
        <v>199</v>
      </c>
    </row>
    <row r="22" spans="1:9" ht="13.5">
      <c r="A22" s="170" t="s">
        <v>29</v>
      </c>
      <c r="B22" s="171" t="s">
        <v>7</v>
      </c>
    </row>
    <row r="23" spans="1:9" ht="13.5">
      <c r="A23" s="170" t="s">
        <v>15</v>
      </c>
      <c r="B23" s="171"/>
    </row>
    <row r="24" spans="1:9" ht="13.5">
      <c r="A24" s="204"/>
      <c r="B24" s="205"/>
    </row>
    <row r="25" spans="1:9">
      <c r="A25" s="104" t="s">
        <v>145</v>
      </c>
    </row>
    <row r="26" spans="1:9">
      <c r="A26" s="103" t="s">
        <v>146</v>
      </c>
    </row>
  </sheetData>
  <dataValidations count="1">
    <dataValidation type="textLength" operator="lessThanOrEqual" allowBlank="1" showInputMessage="1" showErrorMessage="1" sqref="B8 B28">
      <formula1>32</formula1>
    </dataValidation>
  </dataValidations>
  <hyperlinks>
    <hyperlink ref="A26" r:id="rId1" location="intro"/>
    <hyperlink ref="D1" location="'ProLiant Smart Buy Servers'!A1" display="Summary"/>
  </hyperlinks>
  <pageMargins left="0.7" right="0.7" top="0.75" bottom="0.75" header="0.3" footer="0.3"/>
  <pageSetup scale="48" fitToHeight="2" orientation="portrait" r:id="rId2"/>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zoomScale="80" zoomScaleNormal="80" workbookViewId="0">
      <selection activeCell="D1" sqref="D1"/>
    </sheetView>
  </sheetViews>
  <sheetFormatPr defaultColWidth="8.88671875" defaultRowHeight="12.75"/>
  <cols>
    <col min="1" max="1" width="18.109375" style="207" customWidth="1"/>
    <col min="2" max="2" width="62.21875" style="199" customWidth="1"/>
    <col min="3" max="3" width="10.21875" style="200" bestFit="1" customWidth="1"/>
    <col min="4" max="16384" width="8.88671875" style="199"/>
  </cols>
  <sheetData>
    <row r="1" spans="1:9" ht="13.5">
      <c r="A1" s="198" t="s">
        <v>1394</v>
      </c>
      <c r="D1" s="311" t="s">
        <v>117</v>
      </c>
    </row>
    <row r="3" spans="1:9" ht="13.5">
      <c r="A3" s="201" t="s">
        <v>36</v>
      </c>
      <c r="B3" s="199" t="s">
        <v>1392</v>
      </c>
    </row>
    <row r="4" spans="1:9" ht="13.5">
      <c r="A4" s="202" t="s">
        <v>37</v>
      </c>
      <c r="B4" s="127">
        <f>VLOOKUP($B$3,'ProLiant Smart Buy Servers'!B:Q,10,FALSE)</f>
        <v>8199</v>
      </c>
    </row>
    <row r="5" spans="1:9" ht="21.75" customHeight="1">
      <c r="A5" s="203" t="s">
        <v>713</v>
      </c>
      <c r="B5" s="140">
        <f>VLOOKUP($B$3,'ProLiant Smart Buy Servers'!B:Q,13,FALSE)</f>
        <v>4465</v>
      </c>
    </row>
    <row r="6" spans="1:9" ht="13.5">
      <c r="A6" s="201"/>
    </row>
    <row r="7" spans="1:9" ht="13.5">
      <c r="A7" s="201"/>
    </row>
    <row r="8" spans="1:9" ht="13.5">
      <c r="A8" s="203" t="s">
        <v>39</v>
      </c>
      <c r="B8" s="199" t="s">
        <v>1393</v>
      </c>
    </row>
    <row r="9" spans="1:9" ht="13.5">
      <c r="A9" s="203" t="s">
        <v>40</v>
      </c>
      <c r="B9" s="199" t="s">
        <v>1394</v>
      </c>
    </row>
    <row r="10" spans="1:9" ht="13.5">
      <c r="A10" s="204"/>
      <c r="B10" s="205"/>
    </row>
    <row r="11" spans="1:9" ht="15">
      <c r="A11" s="206" t="s">
        <v>41</v>
      </c>
      <c r="D11" s="149" t="s">
        <v>1235</v>
      </c>
      <c r="E11" s="377"/>
      <c r="F11" s="377"/>
      <c r="G11" s="377"/>
    </row>
    <row r="12" spans="1:9" ht="15">
      <c r="A12" s="170" t="s">
        <v>42</v>
      </c>
      <c r="B12" s="171" t="s">
        <v>1395</v>
      </c>
      <c r="D12" s="391" t="s">
        <v>1273</v>
      </c>
      <c r="E12" s="439">
        <v>659</v>
      </c>
      <c r="F12" s="377"/>
      <c r="G12" s="377"/>
    </row>
    <row r="13" spans="1:9" ht="15">
      <c r="A13" s="170" t="s">
        <v>43</v>
      </c>
      <c r="B13" s="171" t="s">
        <v>1396</v>
      </c>
      <c r="D13" s="387" t="s">
        <v>1556</v>
      </c>
      <c r="E13" s="356"/>
      <c r="F13" s="356"/>
      <c r="G13" s="356"/>
      <c r="H13" s="356"/>
      <c r="I13" s="356"/>
    </row>
    <row r="14" spans="1:9" ht="15">
      <c r="A14" s="170" t="s">
        <v>44</v>
      </c>
      <c r="B14" s="171" t="s">
        <v>1397</v>
      </c>
      <c r="D14" s="386" t="s">
        <v>1231</v>
      </c>
      <c r="E14" s="356"/>
      <c r="F14" s="356"/>
      <c r="G14" s="356"/>
      <c r="H14" s="356"/>
      <c r="I14" s="356"/>
    </row>
    <row r="15" spans="1:9" ht="15">
      <c r="A15" s="170" t="s">
        <v>45</v>
      </c>
      <c r="B15" s="171" t="s">
        <v>195</v>
      </c>
      <c r="D15" s="386" t="s">
        <v>1232</v>
      </c>
      <c r="E15" s="356"/>
      <c r="F15" s="356"/>
      <c r="G15" s="356"/>
      <c r="H15" s="356"/>
      <c r="I15" s="356"/>
    </row>
    <row r="16" spans="1:9" ht="15">
      <c r="A16" s="170" t="s">
        <v>46</v>
      </c>
      <c r="B16" s="171" t="s">
        <v>1554</v>
      </c>
      <c r="D16" s="386" t="s">
        <v>1233</v>
      </c>
      <c r="E16" s="356"/>
      <c r="F16" s="356"/>
      <c r="G16" s="356"/>
      <c r="H16" s="356"/>
      <c r="I16" s="356"/>
    </row>
    <row r="17" spans="1:9" ht="15">
      <c r="A17" s="170" t="s">
        <v>10</v>
      </c>
      <c r="B17" s="171" t="s">
        <v>1410</v>
      </c>
      <c r="D17" s="386" t="s">
        <v>1234</v>
      </c>
      <c r="E17" s="356"/>
      <c r="F17" s="356"/>
      <c r="G17" s="356"/>
      <c r="H17" s="356"/>
      <c r="I17" s="356"/>
    </row>
    <row r="18" spans="1:9" ht="15">
      <c r="A18" s="170" t="s">
        <v>47</v>
      </c>
      <c r="B18" s="171" t="s">
        <v>181</v>
      </c>
      <c r="D18" s="445" t="s">
        <v>1569</v>
      </c>
      <c r="E18" s="446"/>
      <c r="F18" s="446"/>
      <c r="G18" s="446"/>
      <c r="H18" s="446"/>
      <c r="I18" s="105"/>
    </row>
    <row r="19" spans="1:9" ht="13.5">
      <c r="A19" s="170" t="s">
        <v>1399</v>
      </c>
      <c r="B19" s="171" t="s">
        <v>1398</v>
      </c>
      <c r="D19" s="445" t="s">
        <v>1570</v>
      </c>
      <c r="E19" s="446"/>
      <c r="F19" s="446"/>
      <c r="G19" s="446"/>
      <c r="H19" s="446"/>
      <c r="I19" s="446"/>
    </row>
    <row r="20" spans="1:9" ht="13.5">
      <c r="A20" s="170" t="s">
        <v>30</v>
      </c>
      <c r="B20" s="171" t="s">
        <v>64</v>
      </c>
      <c r="D20" s="445" t="s">
        <v>1568</v>
      </c>
      <c r="E20" s="446"/>
      <c r="F20" s="446"/>
      <c r="G20" s="446"/>
      <c r="H20" s="446"/>
      <c r="I20" s="446"/>
    </row>
    <row r="21" spans="1:9" ht="13.5">
      <c r="A21" s="170" t="s">
        <v>17</v>
      </c>
      <c r="B21" s="171" t="s">
        <v>199</v>
      </c>
    </row>
    <row r="22" spans="1:9" ht="13.5">
      <c r="A22" s="170" t="s">
        <v>29</v>
      </c>
      <c r="B22" s="171" t="s">
        <v>7</v>
      </c>
    </row>
    <row r="23" spans="1:9" ht="13.5">
      <c r="A23" s="170" t="s">
        <v>15</v>
      </c>
      <c r="B23" s="171"/>
    </row>
    <row r="24" spans="1:9" ht="13.5">
      <c r="A24" s="204"/>
      <c r="B24" s="205"/>
    </row>
    <row r="25" spans="1:9">
      <c r="A25" s="104" t="s">
        <v>145</v>
      </c>
    </row>
    <row r="26" spans="1:9">
      <c r="A26" s="103" t="s">
        <v>146</v>
      </c>
    </row>
  </sheetData>
  <dataValidations count="1">
    <dataValidation type="textLength" operator="lessThanOrEqual" allowBlank="1" showInputMessage="1" showErrorMessage="1" sqref="B8">
      <formula1>32</formula1>
    </dataValidation>
  </dataValidations>
  <hyperlinks>
    <hyperlink ref="A26" r:id="rId1" location="intro"/>
    <hyperlink ref="D1" location="'ProLiant Smart Buy Servers'!A1" display="Summary"/>
  </hyperlinks>
  <pageMargins left="0.7" right="0.7" top="0.75" bottom="0.75" header="0.3" footer="0.3"/>
  <pageSetup scale="48" fitToHeight="2" orientation="portrait" r:id="rId2"/>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K172"/>
  <sheetViews>
    <sheetView zoomScale="80" zoomScaleNormal="80" workbookViewId="0">
      <selection activeCell="D1" sqref="D1"/>
    </sheetView>
  </sheetViews>
  <sheetFormatPr defaultColWidth="8.88671875" defaultRowHeight="14.25"/>
  <cols>
    <col min="1" max="1" width="18.109375" style="104" customWidth="1"/>
    <col min="2" max="2" width="53.21875" style="104" customWidth="1"/>
    <col min="3" max="3" width="20.5546875" style="104" customWidth="1"/>
    <col min="4" max="16384" width="8.88671875" style="105"/>
  </cols>
  <sheetData>
    <row r="1" spans="1:11" ht="15">
      <c r="A1" s="186" t="s">
        <v>372</v>
      </c>
      <c r="D1" s="311" t="s">
        <v>117</v>
      </c>
    </row>
    <row r="2" spans="1:11">
      <c r="A2" s="141"/>
    </row>
    <row r="3" spans="1:11" ht="15">
      <c r="A3" s="143" t="s">
        <v>36</v>
      </c>
      <c r="B3" s="1" t="s">
        <v>369</v>
      </c>
    </row>
    <row r="4" spans="1:11" ht="15">
      <c r="A4" s="144" t="s">
        <v>62</v>
      </c>
      <c r="B4" s="127">
        <f>VLOOKUP($B$3,'ProLiant Smart Buy Servers'!B:Q,12,FALSE)</f>
        <v>3129</v>
      </c>
    </row>
    <row r="5" spans="1:11" ht="21.75" customHeight="1">
      <c r="A5" s="145" t="s">
        <v>713</v>
      </c>
      <c r="B5" s="140">
        <f>VLOOKUP($B$3,'ProLiant Smart Buy Servers'!B:Q,13,FALSE)</f>
        <v>2414</v>
      </c>
    </row>
    <row r="6" spans="1:11" ht="15">
      <c r="A6" s="143"/>
    </row>
    <row r="7" spans="1:11" ht="15">
      <c r="A7" s="143"/>
    </row>
    <row r="8" spans="1:11" ht="15">
      <c r="A8" s="143" t="s">
        <v>39</v>
      </c>
      <c r="B8" s="104" t="s">
        <v>371</v>
      </c>
    </row>
    <row r="9" spans="1:11" ht="15">
      <c r="A9" s="143" t="s">
        <v>40</v>
      </c>
      <c r="B9" s="1" t="s">
        <v>372</v>
      </c>
    </row>
    <row r="10" spans="1:11" ht="15">
      <c r="A10" s="147"/>
      <c r="B10" s="208"/>
      <c r="C10" s="208"/>
    </row>
    <row r="11" spans="1:11" ht="15">
      <c r="A11" s="149" t="s">
        <v>41</v>
      </c>
      <c r="E11" s="149" t="s">
        <v>1235</v>
      </c>
      <c r="F11" s="377"/>
      <c r="G11" s="377"/>
      <c r="H11" s="377"/>
    </row>
    <row r="12" spans="1:11" ht="15">
      <c r="A12" s="150" t="s">
        <v>42</v>
      </c>
      <c r="B12" s="1" t="s">
        <v>208</v>
      </c>
      <c r="E12" s="391" t="s">
        <v>1273</v>
      </c>
      <c r="F12" s="439">
        <v>659</v>
      </c>
      <c r="G12" s="377"/>
      <c r="H12" s="377"/>
    </row>
    <row r="13" spans="1:11" ht="15.75">
      <c r="A13" s="150" t="s">
        <v>59</v>
      </c>
      <c r="B13" s="104" t="s">
        <v>373</v>
      </c>
      <c r="E13" s="387" t="s">
        <v>1556</v>
      </c>
      <c r="F13" s="356"/>
      <c r="G13" s="356"/>
      <c r="H13" s="356"/>
      <c r="I13" s="356"/>
      <c r="J13" s="356"/>
      <c r="K13" s="199"/>
    </row>
    <row r="14" spans="1:11" ht="15.75">
      <c r="A14" s="151" t="s">
        <v>44</v>
      </c>
      <c r="B14" s="104" t="s">
        <v>1135</v>
      </c>
      <c r="E14" s="386" t="s">
        <v>1231</v>
      </c>
      <c r="F14" s="356"/>
      <c r="G14" s="356"/>
      <c r="H14" s="356"/>
      <c r="I14" s="356"/>
      <c r="J14" s="356"/>
      <c r="K14" s="199"/>
    </row>
    <row r="15" spans="1:11" ht="15.75">
      <c r="A15" s="150" t="s">
        <v>45</v>
      </c>
      <c r="B15" s="104" t="s">
        <v>66</v>
      </c>
      <c r="C15" s="1"/>
      <c r="E15" s="386" t="s">
        <v>1232</v>
      </c>
      <c r="F15" s="356"/>
      <c r="G15" s="356"/>
      <c r="H15" s="356"/>
      <c r="I15" s="356"/>
      <c r="J15" s="356"/>
      <c r="K15" s="199"/>
    </row>
    <row r="16" spans="1:11" ht="15.75">
      <c r="A16" s="150" t="s">
        <v>46</v>
      </c>
      <c r="B16" s="104" t="s">
        <v>196</v>
      </c>
      <c r="E16" s="386" t="s">
        <v>1233</v>
      </c>
      <c r="F16" s="356"/>
      <c r="G16" s="356"/>
      <c r="H16" s="356"/>
      <c r="I16" s="356"/>
      <c r="J16" s="356"/>
      <c r="K16" s="199"/>
    </row>
    <row r="17" spans="1:11" ht="15.75">
      <c r="A17" s="152" t="s">
        <v>10</v>
      </c>
      <c r="B17" s="209" t="s">
        <v>209</v>
      </c>
      <c r="E17" s="386" t="s">
        <v>1234</v>
      </c>
      <c r="F17" s="356"/>
      <c r="G17" s="356"/>
      <c r="H17" s="356"/>
      <c r="I17" s="356"/>
      <c r="J17" s="356"/>
      <c r="K17" s="199"/>
    </row>
    <row r="18" spans="1:11" ht="15">
      <c r="A18" s="151" t="s">
        <v>47</v>
      </c>
      <c r="B18" s="104" t="s">
        <v>210</v>
      </c>
      <c r="E18" s="445" t="s">
        <v>1569</v>
      </c>
      <c r="F18" s="446"/>
      <c r="G18" s="446"/>
      <c r="H18" s="446"/>
      <c r="I18" s="446"/>
      <c r="K18" s="199"/>
    </row>
    <row r="19" spans="1:11" ht="15">
      <c r="A19" s="150" t="s">
        <v>58</v>
      </c>
      <c r="B19" s="104" t="s">
        <v>64</v>
      </c>
      <c r="E19" s="445" t="s">
        <v>1570</v>
      </c>
      <c r="F19" s="446"/>
      <c r="G19" s="446"/>
      <c r="H19" s="446"/>
      <c r="I19" s="446"/>
      <c r="J19" s="446"/>
      <c r="K19" s="199"/>
    </row>
    <row r="20" spans="1:11" ht="15">
      <c r="A20" s="150" t="s">
        <v>57</v>
      </c>
      <c r="B20" s="210" t="s">
        <v>67</v>
      </c>
      <c r="E20" s="445" t="s">
        <v>1568</v>
      </c>
      <c r="F20" s="446"/>
      <c r="G20" s="446"/>
      <c r="H20" s="446"/>
      <c r="I20" s="446"/>
      <c r="J20" s="446"/>
      <c r="K20" s="199"/>
    </row>
    <row r="21" spans="1:11">
      <c r="A21" s="154" t="s">
        <v>15</v>
      </c>
      <c r="B21" s="210" t="s">
        <v>211</v>
      </c>
    </row>
    <row r="22" spans="1:11">
      <c r="A22" s="154"/>
      <c r="B22" s="210" t="s">
        <v>212</v>
      </c>
    </row>
    <row r="23" spans="1:11">
      <c r="A23" s="155"/>
      <c r="B23" s="208"/>
      <c r="C23" s="208"/>
    </row>
    <row r="24" spans="1:11">
      <c r="A24" s="104" t="s">
        <v>145</v>
      </c>
    </row>
    <row r="25" spans="1:11" ht="16.5" customHeight="1">
      <c r="A25" s="103" t="s">
        <v>146</v>
      </c>
    </row>
    <row r="43" ht="16.5" customHeight="1"/>
    <row r="64" spans="1:3" s="199" customFormat="1" ht="12.75">
      <c r="A64" s="104"/>
      <c r="B64" s="104"/>
      <c r="C64" s="104"/>
    </row>
    <row r="78" ht="16.5" customHeight="1"/>
    <row r="116" ht="16.5" customHeight="1"/>
    <row r="131" ht="16.5" customHeight="1"/>
    <row r="144" ht="16.5" customHeight="1"/>
    <row r="147" ht="16.5" customHeight="1"/>
    <row r="155" ht="16.5" customHeight="1"/>
    <row r="172" spans="1:3" s="199" customFormat="1" ht="12.75">
      <c r="A172" s="104"/>
      <c r="B172" s="104"/>
      <c r="C172" s="104"/>
    </row>
  </sheetData>
  <hyperlinks>
    <hyperlink ref="A25" r:id="rId1" location="intro"/>
    <hyperlink ref="D1" location="'ProLiant Smart Buy Servers'!A1" display="Summary"/>
  </hyperlinks>
  <pageMargins left="0.7" right="0.7" top="0.75" bottom="0.75" header="0.3" footer="0.3"/>
  <pageSetup scale="45" fitToHeight="4" orientation="portrait" r:id="rId2"/>
  <colBreaks count="1" manualBreakCount="1">
    <brk id="3" max="1048575" man="1"/>
  </col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K172"/>
  <sheetViews>
    <sheetView zoomScale="80" zoomScaleNormal="80" workbookViewId="0">
      <selection activeCell="D1" sqref="D1"/>
    </sheetView>
  </sheetViews>
  <sheetFormatPr defaultColWidth="8.88671875" defaultRowHeight="15.6" customHeight="1"/>
  <cols>
    <col min="1" max="1" width="18.109375" style="105" customWidth="1"/>
    <col min="2" max="2" width="53.21875" style="105" customWidth="1"/>
    <col min="3" max="3" width="20.5546875" style="105" customWidth="1"/>
    <col min="4" max="16384" width="8.88671875" style="105"/>
  </cols>
  <sheetData>
    <row r="1" spans="1:11" ht="15.6" customHeight="1">
      <c r="A1" s="186" t="s">
        <v>375</v>
      </c>
      <c r="B1" s="104"/>
      <c r="D1" s="311" t="s">
        <v>117</v>
      </c>
    </row>
    <row r="2" spans="1:11" ht="15.6" customHeight="1">
      <c r="A2" s="141"/>
      <c r="B2" s="104"/>
    </row>
    <row r="3" spans="1:11" ht="15.6" customHeight="1">
      <c r="A3" s="143" t="s">
        <v>36</v>
      </c>
      <c r="B3" s="252" t="s">
        <v>370</v>
      </c>
    </row>
    <row r="4" spans="1:11" ht="15.6" customHeight="1">
      <c r="A4" s="144" t="s">
        <v>62</v>
      </c>
      <c r="B4" s="127">
        <f>VLOOKUP($B$3,'ProLiant Smart Buy Servers'!B:Q,12,FALSE)</f>
        <v>4179</v>
      </c>
    </row>
    <row r="5" spans="1:11" ht="21.75" customHeight="1">
      <c r="A5" s="145" t="s">
        <v>713</v>
      </c>
      <c r="B5" s="140">
        <f>VLOOKUP($B$3,'ProLiant Smart Buy Servers'!B:Q,13,FALSE)</f>
        <v>2744</v>
      </c>
    </row>
    <row r="6" spans="1:11" ht="15.6" customHeight="1">
      <c r="A6" s="143"/>
      <c r="B6" s="104"/>
    </row>
    <row r="7" spans="1:11" ht="15.6" customHeight="1">
      <c r="A7" s="143"/>
      <c r="B7" s="104"/>
    </row>
    <row r="8" spans="1:11" ht="15.6" customHeight="1">
      <c r="A8" s="143" t="s">
        <v>39</v>
      </c>
      <c r="B8" s="104" t="s">
        <v>374</v>
      </c>
    </row>
    <row r="9" spans="1:11" ht="15.6" customHeight="1">
      <c r="A9" s="143" t="s">
        <v>40</v>
      </c>
      <c r="B9" s="252" t="s">
        <v>375</v>
      </c>
    </row>
    <row r="10" spans="1:11" ht="15.6" customHeight="1">
      <c r="A10" s="147"/>
      <c r="B10" s="208"/>
      <c r="C10" s="216"/>
    </row>
    <row r="11" spans="1:11" ht="15.6" customHeight="1">
      <c r="A11" s="149" t="s">
        <v>41</v>
      </c>
      <c r="B11" s="104"/>
      <c r="E11" s="149" t="s">
        <v>1235</v>
      </c>
      <c r="F11" s="377"/>
      <c r="G11" s="377"/>
      <c r="H11" s="377"/>
    </row>
    <row r="12" spans="1:11" ht="15.6" customHeight="1">
      <c r="A12" s="150" t="s">
        <v>42</v>
      </c>
      <c r="B12" s="252" t="s">
        <v>208</v>
      </c>
      <c r="E12" s="391" t="s">
        <v>1273</v>
      </c>
      <c r="F12" s="439">
        <v>659</v>
      </c>
      <c r="G12" s="377"/>
      <c r="H12" s="377"/>
    </row>
    <row r="13" spans="1:11" ht="15.6" customHeight="1">
      <c r="A13" s="150" t="s">
        <v>59</v>
      </c>
      <c r="B13" s="104" t="s">
        <v>376</v>
      </c>
      <c r="E13" s="387" t="s">
        <v>1556</v>
      </c>
      <c r="F13" s="356"/>
      <c r="G13" s="356"/>
      <c r="H13" s="356"/>
      <c r="I13" s="356"/>
      <c r="J13" s="356"/>
      <c r="K13" s="199"/>
    </row>
    <row r="14" spans="1:11" ht="15.6" customHeight="1">
      <c r="A14" s="151" t="s">
        <v>44</v>
      </c>
      <c r="B14" s="104" t="s">
        <v>1135</v>
      </c>
      <c r="E14" s="386" t="s">
        <v>1231</v>
      </c>
      <c r="F14" s="356"/>
      <c r="G14" s="356"/>
      <c r="H14" s="356"/>
      <c r="I14" s="356"/>
      <c r="J14" s="356"/>
      <c r="K14" s="199"/>
    </row>
    <row r="15" spans="1:11" ht="15.6" customHeight="1">
      <c r="A15" s="150" t="s">
        <v>45</v>
      </c>
      <c r="B15" s="104" t="s">
        <v>66</v>
      </c>
      <c r="C15" s="215"/>
      <c r="E15" s="386" t="s">
        <v>1232</v>
      </c>
      <c r="F15" s="356"/>
      <c r="G15" s="356"/>
      <c r="H15" s="356"/>
      <c r="I15" s="356"/>
      <c r="J15" s="356"/>
      <c r="K15" s="199"/>
    </row>
    <row r="16" spans="1:11" ht="15.6" customHeight="1">
      <c r="A16" s="150" t="s">
        <v>46</v>
      </c>
      <c r="B16" s="104" t="s">
        <v>196</v>
      </c>
      <c r="E16" s="386" t="s">
        <v>1233</v>
      </c>
      <c r="F16" s="356"/>
      <c r="G16" s="356"/>
      <c r="H16" s="356"/>
      <c r="I16" s="356"/>
      <c r="J16" s="356"/>
      <c r="K16" s="199"/>
    </row>
    <row r="17" spans="1:11" ht="15.6" customHeight="1">
      <c r="A17" s="152" t="s">
        <v>10</v>
      </c>
      <c r="B17" s="209" t="s">
        <v>209</v>
      </c>
      <c r="E17" s="386" t="s">
        <v>1234</v>
      </c>
      <c r="F17" s="356"/>
      <c r="G17" s="356"/>
      <c r="H17" s="356"/>
      <c r="I17" s="356"/>
      <c r="J17" s="356"/>
      <c r="K17" s="199"/>
    </row>
    <row r="18" spans="1:11" ht="15.6" customHeight="1">
      <c r="A18" s="151" t="s">
        <v>47</v>
      </c>
      <c r="B18" s="104" t="s">
        <v>210</v>
      </c>
      <c r="E18" s="445" t="s">
        <v>1569</v>
      </c>
      <c r="F18" s="446"/>
      <c r="G18" s="446"/>
      <c r="H18" s="446"/>
      <c r="I18" s="446"/>
      <c r="K18" s="199"/>
    </row>
    <row r="19" spans="1:11" ht="15.6" customHeight="1">
      <c r="A19" s="150" t="s">
        <v>58</v>
      </c>
      <c r="B19" s="104" t="s">
        <v>64</v>
      </c>
      <c r="E19" s="445" t="s">
        <v>1570</v>
      </c>
      <c r="F19" s="446"/>
      <c r="G19" s="446"/>
      <c r="H19" s="446"/>
      <c r="I19" s="446"/>
      <c r="J19" s="446"/>
      <c r="K19" s="199"/>
    </row>
    <row r="20" spans="1:11" ht="15.6" customHeight="1">
      <c r="A20" s="150" t="s">
        <v>57</v>
      </c>
      <c r="B20" s="210" t="s">
        <v>67</v>
      </c>
      <c r="E20" s="445" t="s">
        <v>1568</v>
      </c>
      <c r="F20" s="446"/>
      <c r="G20" s="446"/>
      <c r="H20" s="446"/>
      <c r="I20" s="446"/>
      <c r="J20" s="446"/>
      <c r="K20" s="199"/>
    </row>
    <row r="21" spans="1:11" ht="15.6" customHeight="1">
      <c r="A21" s="154" t="s">
        <v>15</v>
      </c>
      <c r="B21" s="210" t="s">
        <v>211</v>
      </c>
    </row>
    <row r="22" spans="1:11" ht="15.6" customHeight="1">
      <c r="A22" s="154"/>
      <c r="B22" s="210" t="s">
        <v>212</v>
      </c>
    </row>
    <row r="23" spans="1:11" ht="15.6" customHeight="1">
      <c r="A23" s="155"/>
      <c r="B23" s="208"/>
      <c r="C23" s="216"/>
    </row>
    <row r="24" spans="1:11" ht="15.6" customHeight="1">
      <c r="A24" s="104" t="s">
        <v>145</v>
      </c>
      <c r="B24" s="104"/>
    </row>
    <row r="25" spans="1:11" ht="15.6" customHeight="1">
      <c r="A25" s="103" t="s">
        <v>146</v>
      </c>
      <c r="B25" s="104"/>
    </row>
    <row r="26" spans="1:11" ht="15.6" customHeight="1">
      <c r="A26" s="104"/>
      <c r="B26" s="104"/>
    </row>
    <row r="27" spans="1:11" ht="15.6" customHeight="1">
      <c r="A27" s="104"/>
      <c r="B27" s="104"/>
    </row>
    <row r="28" spans="1:11" ht="15.6" customHeight="1">
      <c r="A28" s="104"/>
      <c r="B28" s="104"/>
    </row>
    <row r="64" spans="1:3" s="217" customFormat="1" ht="15.6" customHeight="1">
      <c r="A64" s="105"/>
      <c r="B64" s="105"/>
      <c r="C64" s="105"/>
    </row>
    <row r="172" spans="1:3" s="217" customFormat="1" ht="15.6" customHeight="1">
      <c r="A172" s="105"/>
      <c r="B172" s="105"/>
      <c r="C172" s="105"/>
    </row>
  </sheetData>
  <hyperlinks>
    <hyperlink ref="A25" r:id="rId1" location="intro"/>
    <hyperlink ref="D1" location="'ProLiant Smart Buy Servers'!A1" display="Summary"/>
  </hyperlinks>
  <pageMargins left="0.7" right="0.7" top="0.75" bottom="0.75" header="0.3" footer="0.3"/>
  <pageSetup scale="45" fitToHeight="4" orientation="portrait" r:id="rId2"/>
  <colBreaks count="1" manualBreakCount="1">
    <brk id="3"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zoomScale="80" zoomScaleNormal="80" workbookViewId="0">
      <selection activeCell="C1" sqref="C1"/>
    </sheetView>
  </sheetViews>
  <sheetFormatPr defaultColWidth="8.88671875" defaultRowHeight="14.25"/>
  <cols>
    <col min="1" max="1" width="22.5546875" style="339" customWidth="1"/>
    <col min="2" max="2" width="62" style="339" customWidth="1"/>
    <col min="3" max="3" width="14.6640625" style="339" customWidth="1"/>
    <col min="4" max="4" width="11.6640625" style="339" customWidth="1"/>
    <col min="5" max="16384" width="8.88671875" style="339"/>
  </cols>
  <sheetData>
    <row r="1" spans="1:9" ht="15">
      <c r="A1" s="120" t="s">
        <v>1531</v>
      </c>
      <c r="B1" s="120"/>
      <c r="C1" s="311" t="s">
        <v>117</v>
      </c>
    </row>
    <row r="2" spans="1:9" ht="15">
      <c r="A2" s="121"/>
      <c r="B2" s="122"/>
      <c r="C2" s="123"/>
    </row>
    <row r="3" spans="1:9" ht="15">
      <c r="A3" s="124" t="s">
        <v>36</v>
      </c>
      <c r="B3" s="340" t="s">
        <v>1149</v>
      </c>
      <c r="C3" s="125"/>
    </row>
    <row r="4" spans="1:9" ht="15">
      <c r="A4" s="126" t="s">
        <v>267</v>
      </c>
      <c r="B4" s="127">
        <f>VLOOKUP($B$3,'ProLiant Smart Buy Servers'!B:Q,12,FALSE)</f>
        <v>729</v>
      </c>
      <c r="C4" s="125"/>
    </row>
    <row r="5" spans="1:9" ht="15">
      <c r="A5" s="124"/>
      <c r="B5" s="128"/>
      <c r="C5" s="125"/>
    </row>
    <row r="6" spans="1:9" ht="15">
      <c r="A6" s="124"/>
      <c r="B6" s="128"/>
      <c r="C6" s="125"/>
    </row>
    <row r="7" spans="1:9" ht="15">
      <c r="A7" s="124" t="s">
        <v>39</v>
      </c>
      <c r="B7" s="129" t="s">
        <v>1246</v>
      </c>
      <c r="C7" s="125"/>
    </row>
    <row r="8" spans="1:9" ht="15">
      <c r="A8" s="124" t="s">
        <v>40</v>
      </c>
      <c r="B8" s="120" t="s">
        <v>1531</v>
      </c>
      <c r="C8" s="120"/>
    </row>
    <row r="9" spans="1:9" ht="15">
      <c r="A9" s="130"/>
      <c r="B9" s="131"/>
      <c r="C9" s="132"/>
    </row>
    <row r="10" spans="1:9" ht="15">
      <c r="A10" s="133" t="s">
        <v>41</v>
      </c>
      <c r="B10" s="134"/>
      <c r="C10" s="125"/>
      <c r="D10" s="133" t="s">
        <v>1235</v>
      </c>
      <c r="E10" s="343"/>
      <c r="F10" s="343"/>
      <c r="G10" s="343"/>
    </row>
    <row r="11" spans="1:9" ht="15">
      <c r="A11" s="341" t="s">
        <v>99</v>
      </c>
      <c r="B11" s="340" t="s">
        <v>325</v>
      </c>
      <c r="C11" s="125"/>
      <c r="D11" s="389" t="s">
        <v>1215</v>
      </c>
      <c r="E11" s="442">
        <v>165</v>
      </c>
      <c r="F11" s="343"/>
      <c r="G11" s="343"/>
    </row>
    <row r="12" spans="1:9">
      <c r="A12" s="341" t="s">
        <v>27</v>
      </c>
      <c r="B12" s="340" t="s">
        <v>326</v>
      </c>
      <c r="C12" s="125"/>
      <c r="D12" s="1010" t="s">
        <v>1239</v>
      </c>
      <c r="E12" s="1010"/>
      <c r="F12" s="1010"/>
      <c r="G12" s="1010"/>
      <c r="H12" s="1010"/>
      <c r="I12" s="1010"/>
    </row>
    <row r="13" spans="1:9">
      <c r="A13" s="341" t="s">
        <v>101</v>
      </c>
      <c r="B13" s="340" t="s">
        <v>527</v>
      </c>
      <c r="C13" s="125"/>
      <c r="D13" s="1008" t="s">
        <v>1238</v>
      </c>
      <c r="E13" s="1008"/>
      <c r="F13" s="1008"/>
      <c r="G13" s="1008"/>
      <c r="H13" s="1008"/>
      <c r="I13" s="1008"/>
    </row>
    <row r="14" spans="1:9">
      <c r="A14" s="341" t="s">
        <v>102</v>
      </c>
      <c r="B14" s="340" t="s">
        <v>522</v>
      </c>
      <c r="C14" s="125"/>
      <c r="D14" s="1008" t="s">
        <v>1236</v>
      </c>
      <c r="E14" s="1008"/>
      <c r="F14" s="1008"/>
      <c r="G14" s="1008"/>
      <c r="H14" s="1008"/>
      <c r="I14" s="1008"/>
    </row>
    <row r="15" spans="1:9">
      <c r="A15" s="341" t="s">
        <v>104</v>
      </c>
      <c r="B15" s="340" t="s">
        <v>1243</v>
      </c>
      <c r="C15" s="125"/>
      <c r="D15" s="1009" t="s">
        <v>1233</v>
      </c>
      <c r="E15" s="1008"/>
      <c r="F15" s="1008"/>
      <c r="G15" s="1008"/>
      <c r="H15" s="1008"/>
      <c r="I15" s="1008"/>
    </row>
    <row r="16" spans="1:9" ht="84" customHeight="1">
      <c r="A16" s="394" t="s">
        <v>1248</v>
      </c>
      <c r="B16" s="393" t="s">
        <v>1249</v>
      </c>
      <c r="C16" s="125"/>
      <c r="D16" s="446" t="s">
        <v>1234</v>
      </c>
      <c r="E16" s="446"/>
      <c r="F16" s="446"/>
      <c r="G16" s="446"/>
      <c r="H16" s="446"/>
      <c r="I16" s="446"/>
    </row>
    <row r="17" spans="1:9">
      <c r="A17" s="341" t="s">
        <v>106</v>
      </c>
      <c r="B17" s="340" t="s">
        <v>1251</v>
      </c>
      <c r="C17" s="125"/>
      <c r="D17" s="445" t="s">
        <v>1568</v>
      </c>
      <c r="E17" s="446"/>
      <c r="F17" s="446"/>
      <c r="G17" s="446"/>
      <c r="H17" s="446"/>
      <c r="I17" s="105"/>
    </row>
    <row r="18" spans="1:9">
      <c r="A18" s="341" t="s">
        <v>465</v>
      </c>
      <c r="B18" s="340" t="s">
        <v>524</v>
      </c>
      <c r="C18" s="125"/>
      <c r="D18" s="445" t="s">
        <v>1569</v>
      </c>
      <c r="E18" s="446"/>
      <c r="F18" s="446"/>
      <c r="G18" s="446"/>
      <c r="H18" s="446"/>
      <c r="I18" s="105"/>
    </row>
    <row r="19" spans="1:9">
      <c r="A19" s="341" t="s">
        <v>107</v>
      </c>
      <c r="B19" s="345" t="s">
        <v>529</v>
      </c>
      <c r="C19" s="125"/>
      <c r="D19" s="445" t="s">
        <v>1570</v>
      </c>
      <c r="E19" s="446"/>
      <c r="F19" s="446"/>
      <c r="G19" s="446"/>
      <c r="H19" s="446"/>
      <c r="I19" s="446"/>
    </row>
    <row r="20" spans="1:9">
      <c r="A20" s="341" t="s">
        <v>1</v>
      </c>
      <c r="B20" s="342" t="s">
        <v>528</v>
      </c>
      <c r="C20" s="125"/>
      <c r="D20" s="104"/>
      <c r="E20" s="104"/>
      <c r="F20" s="104"/>
      <c r="G20" s="104"/>
    </row>
    <row r="21" spans="1:9" ht="14.25" customHeight="1">
      <c r="A21" s="341" t="s">
        <v>459</v>
      </c>
      <c r="B21" s="345" t="s">
        <v>531</v>
      </c>
      <c r="C21" s="125"/>
    </row>
    <row r="22" spans="1:9">
      <c r="A22" s="341" t="s">
        <v>512</v>
      </c>
      <c r="B22" s="345" t="s">
        <v>530</v>
      </c>
      <c r="C22" s="125"/>
    </row>
    <row r="23" spans="1:9">
      <c r="A23" s="341" t="s">
        <v>17</v>
      </c>
      <c r="B23" s="345" t="s">
        <v>14</v>
      </c>
      <c r="C23" s="125"/>
    </row>
    <row r="24" spans="1:9" ht="25.5">
      <c r="A24" s="341" t="s">
        <v>29</v>
      </c>
      <c r="B24" s="342" t="s">
        <v>330</v>
      </c>
      <c r="C24" s="125"/>
    </row>
    <row r="25" spans="1:9" ht="15">
      <c r="A25" s="136"/>
      <c r="B25" s="131"/>
      <c r="C25" s="132"/>
    </row>
    <row r="26" spans="1:9">
      <c r="A26" s="343" t="s">
        <v>145</v>
      </c>
    </row>
    <row r="27" spans="1:9">
      <c r="A27" s="103" t="s">
        <v>146</v>
      </c>
    </row>
    <row r="28" spans="1:9">
      <c r="A28" s="344"/>
    </row>
    <row r="29" spans="1:9">
      <c r="A29" s="344"/>
    </row>
    <row r="30" spans="1:9">
      <c r="A30" s="344"/>
    </row>
    <row r="31" spans="1:9">
      <c r="A31" s="344"/>
    </row>
    <row r="32" spans="1:9">
      <c r="A32" s="344"/>
    </row>
    <row r="33" spans="1:1">
      <c r="A33" s="344"/>
    </row>
    <row r="34" spans="1:1">
      <c r="A34" s="344"/>
    </row>
    <row r="35" spans="1:1">
      <c r="A35" s="344"/>
    </row>
    <row r="36" spans="1:1">
      <c r="A36" s="344"/>
    </row>
    <row r="37" spans="1:1">
      <c r="A37" s="344"/>
    </row>
    <row r="38" spans="1:1">
      <c r="A38" s="344"/>
    </row>
    <row r="39" spans="1:1">
      <c r="A39" s="344"/>
    </row>
  </sheetData>
  <mergeCells count="4">
    <mergeCell ref="D12:I12"/>
    <mergeCell ref="D13:I13"/>
    <mergeCell ref="D14:I14"/>
    <mergeCell ref="D15:I15"/>
  </mergeCells>
  <hyperlinks>
    <hyperlink ref="A27" r:id="rId1" location="intro"/>
    <hyperlink ref="C1" location="'ProLiant Smart Buy Servers'!A1" display="Summary"/>
  </hyperlinks>
  <pageMargins left="0.7" right="0.7" top="0.75" bottom="0.75" header="0.3" footer="0.3"/>
  <pageSetup scale="45" orientation="portrait" r:id="rId2"/>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zoomScale="80" zoomScaleNormal="80" workbookViewId="0">
      <selection activeCell="C1" sqref="C1"/>
    </sheetView>
  </sheetViews>
  <sheetFormatPr defaultColWidth="8.88671875" defaultRowHeight="14.25"/>
  <cols>
    <col min="1" max="1" width="18.21875" style="362" customWidth="1"/>
    <col min="2" max="2" width="61.5546875" style="362" customWidth="1"/>
    <col min="3" max="3" width="14.6640625" style="362" customWidth="1"/>
    <col min="4" max="4" width="58.77734375" style="362" customWidth="1"/>
    <col min="5" max="16384" width="8.88671875" style="362"/>
  </cols>
  <sheetData>
    <row r="1" spans="1:7" ht="15">
      <c r="A1" s="169" t="s">
        <v>1184</v>
      </c>
      <c r="B1" s="141"/>
      <c r="C1" s="311" t="s">
        <v>117</v>
      </c>
    </row>
    <row r="2" spans="1:7">
      <c r="A2" s="141"/>
      <c r="B2" s="141"/>
      <c r="C2" s="142"/>
    </row>
    <row r="3" spans="1:7" ht="15">
      <c r="A3" s="143" t="s">
        <v>36</v>
      </c>
      <c r="B3" s="363" t="s">
        <v>1533</v>
      </c>
      <c r="C3" s="142"/>
    </row>
    <row r="4" spans="1:7" ht="15">
      <c r="A4" s="144" t="s">
        <v>62</v>
      </c>
      <c r="B4" s="127" t="e">
        <f>VLOOKUP($B$3,'ProLiant Smart Buy Servers'!B:Q,12,FALSE)</f>
        <v>#N/A</v>
      </c>
      <c r="C4" s="142"/>
    </row>
    <row r="5" spans="1:7" ht="21.75" customHeight="1">
      <c r="A5" s="145" t="s">
        <v>38</v>
      </c>
      <c r="B5" s="140" t="e">
        <f>VLOOKUP($B$3,'ProLiant Smart Buy Servers'!B:Q,13,FALSE)</f>
        <v>#N/A</v>
      </c>
      <c r="C5" s="142"/>
    </row>
    <row r="6" spans="1:7" ht="15">
      <c r="A6" s="143"/>
      <c r="B6" s="146"/>
      <c r="C6" s="142"/>
    </row>
    <row r="7" spans="1:7" ht="15">
      <c r="A7" s="143"/>
      <c r="B7" s="146"/>
      <c r="C7" s="142"/>
    </row>
    <row r="8" spans="1:7" ht="15">
      <c r="A8" s="143" t="s">
        <v>39</v>
      </c>
      <c r="B8" s="347" t="s">
        <v>1152</v>
      </c>
      <c r="C8" s="142"/>
    </row>
    <row r="9" spans="1:7" ht="15">
      <c r="A9" s="143" t="s">
        <v>40</v>
      </c>
      <c r="B9" s="212" t="s">
        <v>1184</v>
      </c>
      <c r="C9" s="142"/>
    </row>
    <row r="10" spans="1:7" ht="15">
      <c r="A10" s="147"/>
      <c r="B10" s="131"/>
      <c r="C10" s="148"/>
    </row>
    <row r="11" spans="1:7" ht="15">
      <c r="A11" s="149" t="s">
        <v>41</v>
      </c>
      <c r="B11" s="122"/>
      <c r="C11" s="142"/>
      <c r="D11" s="149" t="s">
        <v>1235</v>
      </c>
    </row>
    <row r="12" spans="1:7" ht="15">
      <c r="A12" s="150" t="s">
        <v>1185</v>
      </c>
      <c r="B12" s="213" t="s">
        <v>1186</v>
      </c>
      <c r="C12" s="142"/>
      <c r="D12" s="392" t="s">
        <v>1242</v>
      </c>
    </row>
    <row r="13" spans="1:7" ht="16.5" customHeight="1">
      <c r="A13" s="150" t="s">
        <v>1187</v>
      </c>
      <c r="B13" s="213" t="s">
        <v>1188</v>
      </c>
      <c r="C13" s="142"/>
      <c r="D13" s="186" t="s">
        <v>1241</v>
      </c>
    </row>
    <row r="14" spans="1:7" ht="29.25" customHeight="1">
      <c r="A14" s="364" t="s">
        <v>1189</v>
      </c>
      <c r="B14" s="365" t="s">
        <v>769</v>
      </c>
      <c r="C14" s="142"/>
      <c r="D14" s="386" t="s">
        <v>1231</v>
      </c>
      <c r="E14" s="388"/>
      <c r="F14" s="388"/>
      <c r="G14"/>
    </row>
    <row r="15" spans="1:7" ht="17.25" customHeight="1">
      <c r="A15" s="366" t="s">
        <v>27</v>
      </c>
      <c r="B15" s="367" t="s">
        <v>1190</v>
      </c>
      <c r="C15" s="142"/>
      <c r="D15" s="386" t="s">
        <v>1232</v>
      </c>
      <c r="E15" s="388"/>
      <c r="F15" s="388"/>
      <c r="G15" s="388"/>
    </row>
    <row r="16" spans="1:7" ht="17.25" customHeight="1">
      <c r="A16" s="366" t="s">
        <v>1191</v>
      </c>
      <c r="B16" s="367" t="s">
        <v>1192</v>
      </c>
      <c r="C16" s="142"/>
      <c r="D16" s="386" t="s">
        <v>1233</v>
      </c>
      <c r="E16" s="388"/>
      <c r="F16" s="388"/>
      <c r="G16" s="388"/>
    </row>
    <row r="17" spans="1:7" ht="17.25" customHeight="1">
      <c r="A17" s="366" t="s">
        <v>102</v>
      </c>
      <c r="B17" s="367" t="s">
        <v>1193</v>
      </c>
      <c r="C17" s="142"/>
      <c r="D17" s="386" t="s">
        <v>1234</v>
      </c>
      <c r="E17" s="388"/>
      <c r="F17" s="388"/>
      <c r="G17" s="388"/>
    </row>
    <row r="18" spans="1:7" ht="17.25" customHeight="1">
      <c r="A18" s="366" t="s">
        <v>101</v>
      </c>
      <c r="B18" s="367" t="s">
        <v>1194</v>
      </c>
      <c r="C18" s="142"/>
      <c r="D18" s="388"/>
      <c r="E18" s="388"/>
      <c r="F18" s="388"/>
      <c r="G18" s="388"/>
    </row>
    <row r="19" spans="1:7" ht="17.25" customHeight="1">
      <c r="A19" s="366" t="s">
        <v>1162</v>
      </c>
      <c r="B19" s="367" t="s">
        <v>1195</v>
      </c>
      <c r="C19" s="142"/>
    </row>
    <row r="20" spans="1:7" ht="17.25" customHeight="1">
      <c r="A20" s="366" t="s">
        <v>512</v>
      </c>
      <c r="B20" s="367" t="s">
        <v>1161</v>
      </c>
      <c r="C20" s="142"/>
    </row>
    <row r="21" spans="1:7" ht="15.75">
      <c r="A21" s="368" t="s">
        <v>1</v>
      </c>
      <c r="B21" s="369" t="s">
        <v>1196</v>
      </c>
      <c r="C21" s="142"/>
    </row>
    <row r="22" spans="1:7" ht="15.75">
      <c r="A22" s="368" t="s">
        <v>459</v>
      </c>
      <c r="B22" s="369" t="s">
        <v>1197</v>
      </c>
      <c r="C22" s="142"/>
    </row>
    <row r="23" spans="1:7" ht="17.25" customHeight="1">
      <c r="A23" s="368" t="s">
        <v>17</v>
      </c>
      <c r="B23" s="369" t="s">
        <v>1198</v>
      </c>
      <c r="C23" s="142"/>
    </row>
    <row r="24" spans="1:7" ht="17.25" customHeight="1">
      <c r="A24" s="368" t="s">
        <v>29</v>
      </c>
      <c r="B24" s="369" t="s">
        <v>1199</v>
      </c>
      <c r="C24" s="142"/>
    </row>
    <row r="25" spans="1:7">
      <c r="A25" s="155"/>
      <c r="B25" s="156"/>
      <c r="C25" s="148"/>
    </row>
  </sheetData>
  <hyperlinks>
    <hyperlink ref="C1" location="'ProLiant Smart Buy Servers'!A1" display="Summary"/>
  </hyperlinks>
  <pageMargins left="0.7" right="0.7" top="0.75" bottom="0.75" header="0.3" footer="0.3"/>
  <pageSetup scale="48" fitToHeight="3" orientation="portrait" r:id="rId1"/>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zoomScale="80" zoomScaleNormal="80" workbookViewId="0">
      <selection activeCell="C1" sqref="C1"/>
    </sheetView>
  </sheetViews>
  <sheetFormatPr defaultColWidth="8.88671875" defaultRowHeight="14.25"/>
  <cols>
    <col min="1" max="1" width="18.21875" style="490" customWidth="1"/>
    <col min="2" max="2" width="61.5546875" style="490" customWidth="1"/>
    <col min="3" max="3" width="14.6640625" style="490" customWidth="1"/>
    <col min="4" max="4" width="3.21875" style="502" customWidth="1"/>
    <col min="5" max="5" width="13.5546875" style="490" customWidth="1"/>
    <col min="6" max="9" width="11.5546875" style="490" customWidth="1"/>
    <col min="10" max="16384" width="8.88671875" style="490"/>
  </cols>
  <sheetData>
    <row r="1" spans="1:9" ht="15">
      <c r="A1" s="169" t="s">
        <v>1174</v>
      </c>
      <c r="B1" s="141"/>
      <c r="C1" s="311" t="s">
        <v>117</v>
      </c>
      <c r="D1" s="501"/>
    </row>
    <row r="2" spans="1:9">
      <c r="A2" s="141"/>
      <c r="B2" s="141"/>
      <c r="C2" s="142"/>
      <c r="D2" s="158"/>
    </row>
    <row r="3" spans="1:9" ht="15">
      <c r="A3" s="143" t="s">
        <v>36</v>
      </c>
      <c r="B3" s="491" t="s">
        <v>1534</v>
      </c>
      <c r="C3" s="142"/>
      <c r="D3" s="158"/>
    </row>
    <row r="4" spans="1:9" ht="15">
      <c r="A4" s="144" t="s">
        <v>62</v>
      </c>
      <c r="B4" s="127">
        <f>VLOOKUP($B$3,'[5]ProLiant Smart Buy Servers'!B:Q,12,FALSE)</f>
        <v>29999</v>
      </c>
      <c r="C4" s="142"/>
      <c r="D4" s="158"/>
    </row>
    <row r="5" spans="1:9" ht="21.75" customHeight="1">
      <c r="A5" s="145" t="s">
        <v>38</v>
      </c>
      <c r="B5" s="140">
        <f>VLOOKUP($B$3,'[5]ProLiant Smart Buy Servers'!B:Q,13,FALSE)</f>
        <v>26352</v>
      </c>
      <c r="C5" s="142"/>
      <c r="D5" s="158"/>
    </row>
    <row r="6" spans="1:9" ht="15">
      <c r="A6" s="143"/>
      <c r="B6" s="146"/>
      <c r="C6" s="142"/>
      <c r="D6" s="158"/>
    </row>
    <row r="7" spans="1:9" ht="15">
      <c r="A7" s="143"/>
      <c r="B7" s="146"/>
      <c r="C7" s="142"/>
      <c r="D7" s="158"/>
    </row>
    <row r="8" spans="1:9" ht="15">
      <c r="A8" s="143" t="s">
        <v>39</v>
      </c>
      <c r="B8" s="347" t="s">
        <v>1151</v>
      </c>
      <c r="C8" s="142"/>
      <c r="D8" s="158"/>
    </row>
    <row r="9" spans="1:9" ht="15">
      <c r="A9" s="143" t="s">
        <v>40</v>
      </c>
      <c r="B9" s="212" t="s">
        <v>1174</v>
      </c>
      <c r="C9" s="142"/>
      <c r="D9" s="158"/>
    </row>
    <row r="10" spans="1:9" ht="17.25">
      <c r="A10" s="147"/>
      <c r="B10" s="131"/>
      <c r="C10" s="148"/>
      <c r="D10" s="158"/>
      <c r="E10" s="1022" t="s">
        <v>1779</v>
      </c>
      <c r="F10" s="1022"/>
      <c r="G10" s="1022"/>
      <c r="H10" s="1022"/>
      <c r="I10" s="1022"/>
    </row>
    <row r="11" spans="1:9" ht="16.5">
      <c r="A11" s="149" t="s">
        <v>41</v>
      </c>
      <c r="B11" s="122"/>
      <c r="C11" s="142"/>
      <c r="D11" s="158"/>
      <c r="E11" s="492" t="s">
        <v>1780</v>
      </c>
      <c r="F11"/>
      <c r="G11"/>
      <c r="H11"/>
      <c r="I11"/>
    </row>
    <row r="12" spans="1:9" ht="27">
      <c r="A12" s="150" t="s">
        <v>1175</v>
      </c>
      <c r="B12" s="213" t="s">
        <v>1284</v>
      </c>
      <c r="C12" s="142"/>
      <c r="D12" s="158"/>
      <c r="E12" s="493" t="s">
        <v>1781</v>
      </c>
      <c r="F12" s="493" t="s">
        <v>1782</v>
      </c>
      <c r="G12" s="493" t="s">
        <v>82</v>
      </c>
      <c r="H12" s="493" t="s">
        <v>1783</v>
      </c>
      <c r="I12" s="494" t="s">
        <v>1784</v>
      </c>
    </row>
    <row r="13" spans="1:9" ht="27.75" customHeight="1">
      <c r="A13" s="150" t="s">
        <v>118</v>
      </c>
      <c r="B13" s="213" t="s">
        <v>1176</v>
      </c>
      <c r="C13" s="142"/>
      <c r="D13" s="158"/>
      <c r="E13" s="495" t="s">
        <v>1271</v>
      </c>
      <c r="F13" s="496">
        <v>1</v>
      </c>
      <c r="G13" s="497">
        <v>570</v>
      </c>
      <c r="H13" s="497">
        <f>+G13*F13</f>
        <v>570</v>
      </c>
      <c r="I13" s="498" t="s">
        <v>1785</v>
      </c>
    </row>
    <row r="14" spans="1:9" ht="16.5" customHeight="1">
      <c r="A14" s="150" t="s">
        <v>1177</v>
      </c>
      <c r="B14" s="213" t="s">
        <v>1178</v>
      </c>
      <c r="C14" s="142"/>
      <c r="D14" s="158"/>
      <c r="E14" s="495" t="s">
        <v>1273</v>
      </c>
      <c r="F14" s="496">
        <v>3</v>
      </c>
      <c r="G14" s="497">
        <v>659</v>
      </c>
      <c r="H14" s="497">
        <f>+G14*F14</f>
        <v>1977</v>
      </c>
      <c r="I14" s="498" t="s">
        <v>1786</v>
      </c>
    </row>
    <row r="15" spans="1:9" ht="33" customHeight="1">
      <c r="A15" s="150" t="s">
        <v>1179</v>
      </c>
      <c r="B15" s="213" t="s">
        <v>1180</v>
      </c>
      <c r="C15" s="142"/>
      <c r="D15" s="158"/>
      <c r="E15" s="495" t="s">
        <v>1787</v>
      </c>
      <c r="F15" s="496">
        <v>1</v>
      </c>
      <c r="G15" s="497">
        <v>2247</v>
      </c>
      <c r="H15" s="497">
        <f>+G15*F15</f>
        <v>2247</v>
      </c>
      <c r="I15" s="498" t="s">
        <v>1788</v>
      </c>
    </row>
    <row r="16" spans="1:9" ht="18" customHeight="1">
      <c r="A16" s="150" t="s">
        <v>119</v>
      </c>
      <c r="B16" s="213" t="s">
        <v>1181</v>
      </c>
      <c r="C16" s="142"/>
      <c r="D16" s="158"/>
      <c r="E16" s="495" t="s">
        <v>1789</v>
      </c>
      <c r="F16" s="496">
        <v>1</v>
      </c>
      <c r="G16" s="497">
        <v>3491</v>
      </c>
      <c r="H16" s="497">
        <f>+G16*F16</f>
        <v>3491</v>
      </c>
      <c r="I16" s="498" t="s">
        <v>1790</v>
      </c>
    </row>
    <row r="17" spans="1:11" ht="16.5">
      <c r="A17" s="150" t="s">
        <v>120</v>
      </c>
      <c r="B17" s="213" t="s">
        <v>1182</v>
      </c>
      <c r="C17" s="142"/>
      <c r="D17" s="158"/>
      <c r="E17" s="493" t="s">
        <v>1783</v>
      </c>
      <c r="F17" s="493">
        <f>SUM(F13:F16)</f>
        <v>6</v>
      </c>
      <c r="G17" s="499"/>
      <c r="H17" s="499">
        <f>SUM(H13:H16)</f>
        <v>8285</v>
      </c>
      <c r="I17" s="498"/>
      <c r="J17"/>
      <c r="K17"/>
    </row>
    <row r="18" spans="1:11" ht="15.75">
      <c r="A18" s="150" t="s">
        <v>121</v>
      </c>
      <c r="B18" s="213" t="s">
        <v>1183</v>
      </c>
      <c r="C18" s="142"/>
      <c r="D18" s="158"/>
      <c r="E18" s="1023" t="s">
        <v>1791</v>
      </c>
      <c r="F18" s="1023"/>
      <c r="G18" s="1023"/>
      <c r="H18" s="1023"/>
      <c r="I18" s="1023"/>
      <c r="J18" s="500"/>
      <c r="K18" s="199"/>
    </row>
    <row r="19" spans="1:11" ht="15.75">
      <c r="A19" s="150" t="s">
        <v>1162</v>
      </c>
      <c r="B19" s="213" t="s">
        <v>1247</v>
      </c>
      <c r="C19" s="142"/>
      <c r="D19" s="158"/>
      <c r="E19" s="1023"/>
      <c r="F19" s="1023"/>
      <c r="G19" s="1023"/>
      <c r="H19" s="1023"/>
      <c r="I19" s="1023"/>
      <c r="J19" s="500"/>
      <c r="K19" s="199"/>
    </row>
    <row r="20" spans="1:11" ht="26.25">
      <c r="A20" s="150" t="s">
        <v>29</v>
      </c>
      <c r="B20" s="213" t="s">
        <v>1278</v>
      </c>
      <c r="C20" s="142"/>
      <c r="D20" s="158"/>
      <c r="K20" s="199"/>
    </row>
    <row r="21" spans="1:11" ht="27">
      <c r="A21" s="150"/>
      <c r="B21" s="213" t="s">
        <v>1279</v>
      </c>
      <c r="C21" s="142"/>
      <c r="D21" s="158"/>
      <c r="E21" s="387" t="s">
        <v>1556</v>
      </c>
      <c r="F21" s="500"/>
      <c r="G21" s="500"/>
      <c r="H21" s="500"/>
      <c r="I21" s="500"/>
      <c r="K21" s="199"/>
    </row>
    <row r="22" spans="1:11" ht="27">
      <c r="B22" s="213" t="s">
        <v>1280</v>
      </c>
      <c r="E22" s="386" t="s">
        <v>1231</v>
      </c>
      <c r="F22" s="500"/>
      <c r="G22" s="500"/>
      <c r="H22" s="500"/>
      <c r="I22" s="500"/>
      <c r="J22" s="500"/>
      <c r="K22" s="199"/>
    </row>
    <row r="23" spans="1:11" ht="15.75">
      <c r="B23" s="213" t="s">
        <v>1283</v>
      </c>
      <c r="E23" s="386" t="s">
        <v>1232</v>
      </c>
      <c r="F23" s="500"/>
      <c r="G23" s="500"/>
      <c r="H23" s="500"/>
      <c r="I23" s="500"/>
      <c r="J23" s="500"/>
      <c r="K23" s="199"/>
    </row>
    <row r="24" spans="1:11" ht="27">
      <c r="B24" s="213" t="s">
        <v>1281</v>
      </c>
      <c r="E24" s="386" t="s">
        <v>1233</v>
      </c>
      <c r="F24" s="500"/>
      <c r="G24" s="500"/>
      <c r="H24" s="500"/>
      <c r="I24" s="500"/>
      <c r="J24" s="500"/>
      <c r="K24" s="199"/>
    </row>
    <row r="25" spans="1:11" ht="27">
      <c r="B25" s="213" t="s">
        <v>1282</v>
      </c>
      <c r="E25" s="386" t="s">
        <v>1234</v>
      </c>
      <c r="F25" s="500"/>
      <c r="G25" s="500"/>
      <c r="H25" s="500"/>
      <c r="I25" s="500"/>
      <c r="J25" s="105"/>
      <c r="K25" s="199"/>
    </row>
    <row r="26" spans="1:11" ht="16.5">
      <c r="A26" s="155"/>
      <c r="B26" s="156"/>
      <c r="C26" s="148"/>
      <c r="D26" s="158"/>
      <c r="E26" s="489" t="s">
        <v>1569</v>
      </c>
      <c r="F26" s="488"/>
      <c r="G26" s="488"/>
      <c r="H26" s="488"/>
      <c r="I26" s="488"/>
      <c r="J26" s="488"/>
      <c r="K26"/>
    </row>
    <row r="27" spans="1:11" ht="16.5">
      <c r="E27" s="489" t="s">
        <v>1570</v>
      </c>
      <c r="F27" s="488"/>
      <c r="G27" s="488"/>
      <c r="H27" s="488"/>
      <c r="I27" s="488"/>
      <c r="J27" s="488"/>
      <c r="K27"/>
    </row>
    <row r="28" spans="1:11" ht="16.5">
      <c r="E28" s="489" t="s">
        <v>1568</v>
      </c>
      <c r="F28" s="488"/>
      <c r="G28" s="488"/>
      <c r="H28" s="488"/>
      <c r="I28" s="488"/>
      <c r="J28"/>
    </row>
    <row r="29" spans="1:11" ht="16.5">
      <c r="J29"/>
    </row>
  </sheetData>
  <mergeCells count="2">
    <mergeCell ref="E10:I10"/>
    <mergeCell ref="E18:I19"/>
  </mergeCells>
  <hyperlinks>
    <hyperlink ref="C1" location="'ProLiant Smart Buy Servers'!A1" display="Summary"/>
  </hyperlinks>
  <pageMargins left="0.7" right="0.7" top="0.75" bottom="0.75" header="0.3" footer="0.3"/>
  <pageSetup scale="47" fitToHeight="3" orientation="portrait" r:id="rId1"/>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J20"/>
  <sheetViews>
    <sheetView zoomScale="80" zoomScaleNormal="80" workbookViewId="0">
      <selection activeCell="D1" sqref="D1"/>
    </sheetView>
  </sheetViews>
  <sheetFormatPr defaultColWidth="8.88671875" defaultRowHeight="14.25"/>
  <cols>
    <col min="1" max="1" width="18.21875" style="211" customWidth="1"/>
    <col min="2" max="2" width="61.5546875" style="211" customWidth="1"/>
    <col min="3" max="3" width="14.6640625" style="211" customWidth="1"/>
    <col min="4" max="4" width="8.88671875" style="211"/>
    <col min="5" max="5" width="11" style="211" customWidth="1"/>
    <col min="6" max="16384" width="8.88671875" style="211"/>
  </cols>
  <sheetData>
    <row r="1" spans="1:10" ht="15">
      <c r="A1" s="169" t="s">
        <v>409</v>
      </c>
      <c r="B1" s="141"/>
      <c r="C1" s="138"/>
      <c r="D1" s="311" t="s">
        <v>117</v>
      </c>
    </row>
    <row r="2" spans="1:10">
      <c r="A2" s="141"/>
      <c r="B2" s="141"/>
      <c r="C2" s="142"/>
    </row>
    <row r="3" spans="1:10" ht="15">
      <c r="A3" s="143" t="s">
        <v>36</v>
      </c>
      <c r="B3" s="140" t="s">
        <v>404</v>
      </c>
      <c r="C3" s="142"/>
    </row>
    <row r="4" spans="1:10" ht="15">
      <c r="A4" s="144" t="s">
        <v>62</v>
      </c>
      <c r="B4" s="127">
        <f>VLOOKUP($B$3,'ProLiant Smart Buy Servers'!B:Q,12,FALSE)</f>
        <v>24000</v>
      </c>
      <c r="C4" s="142"/>
    </row>
    <row r="5" spans="1:10" ht="21.75" customHeight="1">
      <c r="A5" s="145" t="s">
        <v>38</v>
      </c>
      <c r="B5" s="140">
        <f>VLOOKUP($B$3,'ProLiant Smart Buy Servers'!B:Q,13,FALSE)</f>
        <v>16048</v>
      </c>
      <c r="C5" s="142"/>
    </row>
    <row r="6" spans="1:10" ht="15">
      <c r="A6" s="143"/>
      <c r="B6" s="146"/>
      <c r="C6" s="142"/>
    </row>
    <row r="7" spans="1:10" ht="15">
      <c r="A7" s="143"/>
      <c r="B7" s="146"/>
      <c r="C7" s="142"/>
    </row>
    <row r="8" spans="1:10" ht="15">
      <c r="A8" s="143" t="s">
        <v>39</v>
      </c>
      <c r="B8" s="146" t="s">
        <v>410</v>
      </c>
      <c r="C8" s="142"/>
    </row>
    <row r="9" spans="1:10" ht="15">
      <c r="A9" s="143" t="s">
        <v>40</v>
      </c>
      <c r="B9" s="212" t="s">
        <v>409</v>
      </c>
      <c r="C9" s="142"/>
    </row>
    <row r="10" spans="1:10" ht="15">
      <c r="A10" s="147"/>
      <c r="B10" s="131"/>
      <c r="C10" s="148"/>
      <c r="D10" s="149" t="s">
        <v>1235</v>
      </c>
    </row>
    <row r="11" spans="1:10" ht="15">
      <c r="A11" s="149" t="s">
        <v>41</v>
      </c>
      <c r="B11" s="122"/>
      <c r="C11" s="142"/>
      <c r="D11" s="392" t="s">
        <v>1571</v>
      </c>
      <c r="E11" s="439">
        <v>2392</v>
      </c>
    </row>
    <row r="12" spans="1:10" ht="15.75">
      <c r="A12" s="150" t="s">
        <v>42</v>
      </c>
      <c r="B12" s="213" t="s">
        <v>411</v>
      </c>
      <c r="C12" s="142"/>
      <c r="D12" s="387" t="s">
        <v>1556</v>
      </c>
      <c r="E12" s="356"/>
      <c r="F12" s="356"/>
      <c r="G12" s="356"/>
      <c r="H12" s="356"/>
      <c r="I12" s="356"/>
      <c r="J12" s="105"/>
    </row>
    <row r="13" spans="1:10" ht="16.149999999999999" customHeight="1">
      <c r="A13" s="150" t="s">
        <v>118</v>
      </c>
      <c r="B13" s="213" t="s">
        <v>412</v>
      </c>
      <c r="C13" s="142"/>
      <c r="D13" s="386" t="s">
        <v>1231</v>
      </c>
      <c r="E13" s="356"/>
      <c r="F13" s="356"/>
      <c r="G13" s="356"/>
      <c r="H13" s="356"/>
      <c r="I13" s="356"/>
      <c r="J13" s="189"/>
    </row>
    <row r="14" spans="1:10" ht="42" customHeight="1">
      <c r="A14" s="154" t="s">
        <v>119</v>
      </c>
      <c r="B14" s="214" t="s">
        <v>413</v>
      </c>
      <c r="C14" s="142"/>
      <c r="D14" s="386" t="s">
        <v>1232</v>
      </c>
      <c r="E14" s="356"/>
      <c r="F14" s="356"/>
      <c r="G14" s="356"/>
      <c r="H14" s="356"/>
      <c r="I14" s="356"/>
      <c r="J14" s="189"/>
    </row>
    <row r="15" spans="1:10" ht="15.75">
      <c r="A15" s="150" t="s">
        <v>120</v>
      </c>
      <c r="B15" s="213" t="s">
        <v>122</v>
      </c>
      <c r="C15" s="142"/>
      <c r="D15" s="386" t="s">
        <v>1233</v>
      </c>
      <c r="E15" s="356"/>
      <c r="F15" s="356"/>
      <c r="G15" s="356"/>
      <c r="H15" s="356"/>
      <c r="I15" s="356"/>
      <c r="J15" s="189"/>
    </row>
    <row r="16" spans="1:10" ht="15.75">
      <c r="A16" s="150" t="s">
        <v>121</v>
      </c>
      <c r="B16" s="213" t="s">
        <v>414</v>
      </c>
      <c r="C16" s="142"/>
      <c r="D16" s="386" t="s">
        <v>1234</v>
      </c>
      <c r="E16" s="356"/>
      <c r="F16" s="356"/>
      <c r="G16" s="356"/>
      <c r="H16" s="356"/>
      <c r="I16" s="356"/>
      <c r="J16" s="189"/>
    </row>
    <row r="17" spans="1:10" ht="15">
      <c r="A17" s="150" t="s">
        <v>415</v>
      </c>
      <c r="B17" s="213" t="s">
        <v>416</v>
      </c>
      <c r="C17" s="142"/>
      <c r="D17" s="445" t="s">
        <v>1570</v>
      </c>
      <c r="E17" s="446"/>
      <c r="F17" s="446"/>
      <c r="G17" s="446"/>
      <c r="H17" s="446"/>
      <c r="I17" s="105"/>
      <c r="J17" s="189"/>
    </row>
    <row r="18" spans="1:10">
      <c r="A18" s="155"/>
      <c r="B18" s="156"/>
      <c r="C18" s="148"/>
      <c r="D18" s="445" t="s">
        <v>1568</v>
      </c>
      <c r="E18" s="446"/>
      <c r="F18" s="446"/>
      <c r="G18" s="446"/>
      <c r="H18" s="446"/>
      <c r="I18" s="446"/>
      <c r="J18" s="189"/>
    </row>
    <row r="19" spans="1:10">
      <c r="E19" s="446"/>
      <c r="F19" s="446"/>
      <c r="G19" s="446"/>
      <c r="H19" s="446"/>
      <c r="I19" s="446"/>
      <c r="J19" s="189"/>
    </row>
    <row r="20" spans="1:10">
      <c r="F20" s="446"/>
      <c r="G20" s="446"/>
      <c r="H20" s="446"/>
      <c r="I20" s="446"/>
    </row>
  </sheetData>
  <hyperlinks>
    <hyperlink ref="D1" location="'ProLiant Smart Buy Servers'!A1" display="Summary"/>
  </hyperlinks>
  <pageMargins left="0.7" right="0.7" top="0.75" bottom="0.75" header="0.3" footer="0.3"/>
  <pageSetup scale="46" fitToHeight="3" orientation="portrait" r:id="rId1"/>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pageSetUpPr fitToPage="1"/>
  </sheetPr>
  <dimension ref="A1:J18"/>
  <sheetViews>
    <sheetView zoomScale="80" zoomScaleNormal="80" workbookViewId="0">
      <selection activeCell="D1" sqref="D1"/>
    </sheetView>
  </sheetViews>
  <sheetFormatPr defaultColWidth="8.88671875" defaultRowHeight="14.25"/>
  <cols>
    <col min="1" max="1" width="18.109375" style="211" customWidth="1"/>
    <col min="2" max="2" width="61.5546875" style="211" customWidth="1"/>
    <col min="3" max="3" width="14.6640625" style="211" customWidth="1"/>
    <col min="4" max="4" width="8.88671875" style="211"/>
    <col min="5" max="5" width="9.21875" style="211" bestFit="1" customWidth="1"/>
    <col min="6" max="16384" width="8.88671875" style="211"/>
  </cols>
  <sheetData>
    <row r="1" spans="1:10" ht="15">
      <c r="A1" s="169" t="s">
        <v>433</v>
      </c>
      <c r="B1" s="141"/>
      <c r="C1" s="138"/>
      <c r="D1" s="311" t="s">
        <v>117</v>
      </c>
    </row>
    <row r="2" spans="1:10">
      <c r="A2" s="141"/>
      <c r="B2" s="141"/>
      <c r="C2" s="142"/>
    </row>
    <row r="3" spans="1:10" ht="15">
      <c r="A3" s="143" t="s">
        <v>36</v>
      </c>
      <c r="B3" s="140" t="s">
        <v>405</v>
      </c>
      <c r="C3" s="142"/>
    </row>
    <row r="4" spans="1:10" ht="15">
      <c r="A4" s="144" t="s">
        <v>62</v>
      </c>
      <c r="B4" s="127">
        <f>VLOOKUP($B$3,'ProLiant Smart Buy Servers'!B:Q,12,FALSE)</f>
        <v>31000</v>
      </c>
      <c r="C4" s="142"/>
    </row>
    <row r="5" spans="1:10" ht="21.75" customHeight="1">
      <c r="A5" s="145" t="s">
        <v>713</v>
      </c>
      <c r="B5" s="140">
        <f>VLOOKUP($B$3,'ProLiant Smart Buy Servers'!B:Q,13,FALSE)</f>
        <v>20896</v>
      </c>
      <c r="C5" s="142"/>
    </row>
    <row r="6" spans="1:10" ht="15">
      <c r="A6" s="143"/>
      <c r="B6" s="146"/>
      <c r="C6" s="142"/>
    </row>
    <row r="7" spans="1:10" ht="15">
      <c r="A7" s="143"/>
      <c r="B7" s="146"/>
      <c r="C7" s="142"/>
    </row>
    <row r="8" spans="1:10" ht="15">
      <c r="A8" s="143" t="s">
        <v>39</v>
      </c>
      <c r="B8" s="146" t="s">
        <v>417</v>
      </c>
      <c r="C8" s="142"/>
    </row>
    <row r="9" spans="1:10" ht="15">
      <c r="A9" s="143" t="s">
        <v>40</v>
      </c>
      <c r="B9" s="212" t="s">
        <v>433</v>
      </c>
      <c r="C9" s="142"/>
    </row>
    <row r="10" spans="1:10" ht="15">
      <c r="A10" s="147"/>
      <c r="B10" s="131"/>
      <c r="C10" s="148"/>
      <c r="D10" s="149" t="s">
        <v>1235</v>
      </c>
    </row>
    <row r="11" spans="1:10" ht="15">
      <c r="A11" s="149" t="s">
        <v>41</v>
      </c>
      <c r="B11" s="122"/>
      <c r="C11" s="142"/>
      <c r="D11" s="392" t="s">
        <v>1571</v>
      </c>
      <c r="E11" s="442">
        <v>2392</v>
      </c>
    </row>
    <row r="12" spans="1:10" ht="15.75">
      <c r="A12" s="150" t="s">
        <v>42</v>
      </c>
      <c r="B12" s="213" t="s">
        <v>411</v>
      </c>
      <c r="C12" s="142"/>
      <c r="D12" s="387" t="s">
        <v>1556</v>
      </c>
      <c r="E12" s="356"/>
      <c r="F12" s="356"/>
      <c r="G12" s="356"/>
      <c r="H12" s="356"/>
      <c r="I12" s="356"/>
      <c r="J12" s="105"/>
    </row>
    <row r="13" spans="1:10" ht="17.45" customHeight="1">
      <c r="A13" s="150" t="s">
        <v>118</v>
      </c>
      <c r="B13" s="213" t="s">
        <v>412</v>
      </c>
      <c r="C13" s="142"/>
      <c r="D13" s="386" t="s">
        <v>1231</v>
      </c>
      <c r="E13" s="356"/>
      <c r="F13" s="356"/>
      <c r="G13" s="356"/>
      <c r="H13" s="356"/>
      <c r="I13" s="356"/>
      <c r="J13" s="189"/>
    </row>
    <row r="14" spans="1:10" ht="54" customHeight="1">
      <c r="A14" s="154" t="s">
        <v>119</v>
      </c>
      <c r="B14" s="214" t="s">
        <v>418</v>
      </c>
      <c r="C14" s="142"/>
      <c r="D14" s="386" t="s">
        <v>1232</v>
      </c>
      <c r="E14" s="356"/>
      <c r="F14" s="356"/>
      <c r="G14" s="356"/>
      <c r="H14" s="356"/>
      <c r="I14" s="356"/>
      <c r="J14" s="189"/>
    </row>
    <row r="15" spans="1:10" ht="15.75">
      <c r="A15" s="150" t="s">
        <v>120</v>
      </c>
      <c r="B15" s="213" t="s">
        <v>122</v>
      </c>
      <c r="C15" s="142"/>
      <c r="D15" s="386" t="s">
        <v>1233</v>
      </c>
      <c r="E15" s="356"/>
      <c r="F15" s="356"/>
      <c r="G15" s="356"/>
      <c r="H15" s="356"/>
      <c r="I15" s="356"/>
      <c r="J15" s="189"/>
    </row>
    <row r="16" spans="1:10" ht="15.75">
      <c r="A16" s="150" t="s">
        <v>121</v>
      </c>
      <c r="B16" s="213" t="s">
        <v>414</v>
      </c>
      <c r="C16" s="142"/>
      <c r="D16" s="386" t="s">
        <v>1234</v>
      </c>
      <c r="E16" s="356"/>
      <c r="F16" s="356"/>
      <c r="G16" s="356"/>
      <c r="H16" s="356"/>
      <c r="I16" s="356"/>
      <c r="J16" s="189"/>
    </row>
    <row r="17" spans="1:10" ht="15">
      <c r="A17" s="150" t="s">
        <v>415</v>
      </c>
      <c r="B17" s="213" t="s">
        <v>419</v>
      </c>
      <c r="C17" s="142"/>
      <c r="D17" s="445" t="s">
        <v>1570</v>
      </c>
      <c r="E17" s="446"/>
      <c r="F17" s="446"/>
      <c r="G17" s="446"/>
      <c r="H17" s="446"/>
      <c r="I17" s="105"/>
      <c r="J17" s="189"/>
    </row>
    <row r="18" spans="1:10">
      <c r="A18" s="155"/>
      <c r="B18" s="156"/>
      <c r="C18" s="148"/>
      <c r="D18" s="445" t="s">
        <v>1568</v>
      </c>
      <c r="E18" s="446"/>
      <c r="F18" s="446"/>
      <c r="G18" s="446"/>
      <c r="H18" s="446"/>
      <c r="I18" s="446"/>
      <c r="J18" s="189"/>
    </row>
  </sheetData>
  <hyperlinks>
    <hyperlink ref="D1" location="'ProLiant Smart Buy Servers'!A1" display="Summary"/>
  </hyperlinks>
  <pageMargins left="0.7" right="0.7" top="0.75" bottom="0.75" header="0.3" footer="0.3"/>
  <pageSetup scale="47" fitToHeight="3" orientation="portrait" r:id="rId1"/>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7"/>
  <dimension ref="A1"/>
  <sheetViews>
    <sheetView workbookViewId="0">
      <selection activeCell="C4" sqref="C4"/>
    </sheetView>
  </sheetViews>
  <sheetFormatPr defaultColWidth="8.77734375" defaultRowHeight="14.25"/>
  <cols>
    <col min="1" max="16384" width="8.77734375" style="105"/>
  </cols>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85" zoomScaleNormal="85" workbookViewId="0">
      <selection activeCell="B20" sqref="A11:B20"/>
    </sheetView>
  </sheetViews>
  <sheetFormatPr defaultRowHeight="16.5"/>
  <cols>
    <col min="1" max="1" width="17.88671875" customWidth="1"/>
    <col min="2" max="2" width="68.44140625" bestFit="1" customWidth="1"/>
    <col min="4" max="4" width="25.6640625" customWidth="1"/>
    <col min="5" max="5" width="8.44140625" bestFit="1" customWidth="1"/>
  </cols>
  <sheetData>
    <row r="1" spans="1:9">
      <c r="A1" s="186" t="s">
        <v>1852</v>
      </c>
      <c r="B1" s="252"/>
      <c r="C1" s="138"/>
      <c r="D1" s="311" t="s">
        <v>117</v>
      </c>
      <c r="E1" s="105"/>
      <c r="F1" s="105"/>
      <c r="G1" s="105"/>
      <c r="H1" s="105"/>
      <c r="I1" s="105"/>
    </row>
    <row r="2" spans="1:9">
      <c r="A2" s="141"/>
      <c r="B2" s="141"/>
      <c r="C2" s="142"/>
      <c r="D2" s="105"/>
      <c r="E2" s="105"/>
      <c r="F2" s="105"/>
      <c r="G2" s="105"/>
      <c r="H2" s="105"/>
      <c r="I2" s="105"/>
    </row>
    <row r="3" spans="1:9">
      <c r="A3" s="143" t="s">
        <v>36</v>
      </c>
      <c r="B3" s="140" t="s">
        <v>1842</v>
      </c>
      <c r="C3" s="142"/>
      <c r="D3" s="105"/>
      <c r="E3" s="105"/>
      <c r="F3" s="105"/>
      <c r="G3" s="105"/>
      <c r="H3" s="105"/>
      <c r="I3" s="105"/>
    </row>
    <row r="4" spans="1:9">
      <c r="A4" s="144" t="s">
        <v>62</v>
      </c>
      <c r="B4" s="127">
        <v>299</v>
      </c>
      <c r="C4" s="142"/>
      <c r="D4" s="105"/>
      <c r="E4" s="105"/>
      <c r="F4" s="105"/>
      <c r="G4" s="105"/>
      <c r="H4" s="105"/>
      <c r="I4" s="105"/>
    </row>
    <row r="5" spans="1:9">
      <c r="A5" s="143"/>
      <c r="B5" s="146"/>
      <c r="C5" s="142"/>
      <c r="D5" s="105"/>
      <c r="E5" s="105"/>
      <c r="F5" s="105"/>
      <c r="G5" s="105"/>
      <c r="H5" s="105"/>
      <c r="I5" s="105"/>
    </row>
    <row r="6" spans="1:9">
      <c r="A6" s="143"/>
      <c r="B6" s="146"/>
      <c r="C6" s="142"/>
      <c r="D6" s="105"/>
      <c r="E6" s="105"/>
      <c r="F6" s="105"/>
      <c r="G6" s="105"/>
      <c r="H6" s="105"/>
      <c r="I6" s="105"/>
    </row>
    <row r="7" spans="1:9">
      <c r="A7" s="143" t="s">
        <v>39</v>
      </c>
      <c r="B7" s="252" t="s">
        <v>1853</v>
      </c>
      <c r="C7" s="142"/>
      <c r="D7" s="105"/>
      <c r="E7" s="105"/>
      <c r="F7" s="105"/>
      <c r="G7" s="105"/>
      <c r="H7" s="105"/>
      <c r="I7" s="105"/>
    </row>
    <row r="8" spans="1:9">
      <c r="A8" s="143" t="s">
        <v>40</v>
      </c>
      <c r="B8" s="186" t="s">
        <v>1852</v>
      </c>
      <c r="C8" s="252"/>
      <c r="D8" s="105"/>
      <c r="E8" s="105"/>
      <c r="F8" s="105"/>
      <c r="G8" s="105"/>
      <c r="H8" s="105"/>
      <c r="I8" s="105"/>
    </row>
    <row r="9" spans="1:9">
      <c r="A9" s="147"/>
      <c r="B9" s="131"/>
      <c r="C9" s="148"/>
      <c r="D9" s="105"/>
      <c r="E9" s="105"/>
      <c r="F9" s="105"/>
      <c r="G9" s="105"/>
      <c r="H9" s="105"/>
      <c r="I9" s="105"/>
    </row>
    <row r="10" spans="1:9">
      <c r="A10" s="149" t="s">
        <v>41</v>
      </c>
      <c r="B10" s="122"/>
      <c r="C10" s="142"/>
      <c r="D10" s="105"/>
      <c r="E10" s="105"/>
      <c r="F10" s="105"/>
      <c r="G10" s="105"/>
      <c r="H10" s="105"/>
      <c r="I10" s="105"/>
    </row>
    <row r="11" spans="1:9">
      <c r="A11" s="150" t="s">
        <v>42</v>
      </c>
      <c r="B11" s="639" t="s">
        <v>1854</v>
      </c>
      <c r="C11" s="142"/>
    </row>
    <row r="12" spans="1:9">
      <c r="A12" s="150" t="s">
        <v>59</v>
      </c>
      <c r="B12" s="639" t="s">
        <v>1860</v>
      </c>
      <c r="C12" s="142"/>
    </row>
    <row r="13" spans="1:9">
      <c r="A13" s="151" t="s">
        <v>44</v>
      </c>
      <c r="B13" s="639" t="s">
        <v>1861</v>
      </c>
      <c r="C13" s="142"/>
    </row>
    <row r="14" spans="1:9">
      <c r="A14" s="150" t="s">
        <v>45</v>
      </c>
      <c r="B14" s="639" t="s">
        <v>1862</v>
      </c>
      <c r="C14" s="142"/>
    </row>
    <row r="15" spans="1:9">
      <c r="A15" s="150" t="s">
        <v>46</v>
      </c>
      <c r="B15" s="639" t="s">
        <v>311</v>
      </c>
      <c r="C15" s="142"/>
    </row>
    <row r="16" spans="1:9">
      <c r="A16" s="150" t="s">
        <v>11</v>
      </c>
      <c r="B16" s="639" t="s">
        <v>1874</v>
      </c>
      <c r="C16" s="142"/>
    </row>
    <row r="17" spans="1:9">
      <c r="A17" s="152" t="s">
        <v>10</v>
      </c>
      <c r="B17" s="639" t="s">
        <v>1863</v>
      </c>
      <c r="C17" s="142"/>
    </row>
    <row r="18" spans="1:9">
      <c r="A18" s="150" t="s">
        <v>12</v>
      </c>
      <c r="B18" s="639" t="s">
        <v>1864</v>
      </c>
      <c r="C18" s="142"/>
    </row>
    <row r="19" spans="1:9">
      <c r="A19" s="150" t="s">
        <v>56</v>
      </c>
      <c r="B19" s="639" t="s">
        <v>1865</v>
      </c>
      <c r="C19" s="142"/>
    </row>
    <row r="20" spans="1:9">
      <c r="A20" s="153" t="s">
        <v>13</v>
      </c>
      <c r="B20" s="639" t="s">
        <v>1871</v>
      </c>
      <c r="C20" s="142"/>
    </row>
    <row r="21" spans="1:9">
      <c r="A21" s="150" t="s">
        <v>57</v>
      </c>
      <c r="B21" s="639" t="s">
        <v>467</v>
      </c>
      <c r="C21" s="142"/>
    </row>
    <row r="22" spans="1:9">
      <c r="A22" s="154" t="s">
        <v>15</v>
      </c>
      <c r="B22" s="252"/>
      <c r="C22" s="142"/>
      <c r="D22" s="105"/>
      <c r="E22" s="105"/>
      <c r="F22" s="105"/>
      <c r="G22" s="105"/>
      <c r="H22" s="105"/>
      <c r="I22" s="105"/>
    </row>
    <row r="23" spans="1:9">
      <c r="A23" s="155"/>
      <c r="B23" s="156"/>
      <c r="C23" s="148"/>
      <c r="D23" s="105"/>
      <c r="E23" s="105"/>
      <c r="F23" s="105"/>
      <c r="G23" s="105"/>
      <c r="H23" s="105"/>
      <c r="I23" s="105"/>
    </row>
    <row r="24" spans="1:9">
      <c r="A24" s="104" t="s">
        <v>145</v>
      </c>
      <c r="B24" s="157"/>
      <c r="C24" s="158"/>
      <c r="D24" s="105"/>
      <c r="E24" s="105"/>
      <c r="F24" s="105"/>
      <c r="G24" s="105"/>
      <c r="H24" s="105"/>
      <c r="I24" s="105"/>
    </row>
    <row r="25" spans="1:9">
      <c r="A25" s="103" t="s">
        <v>146</v>
      </c>
      <c r="B25" s="627"/>
      <c r="C25" s="158"/>
      <c r="D25" s="105"/>
      <c r="E25" s="105"/>
      <c r="F25" s="105"/>
      <c r="G25" s="105"/>
      <c r="H25" s="105"/>
      <c r="I25" s="105"/>
    </row>
  </sheetData>
  <hyperlinks>
    <hyperlink ref="A25" r:id="rId1" location="intro"/>
    <hyperlink ref="D1" location="'ProLiant Smart Buy Servers'!A1" display="Summary"/>
  </hyperlinks>
  <pageMargins left="0.7" right="0.7" top="0.75" bottom="0.75" header="0.3" footer="0.3"/>
  <pageSetup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85" zoomScaleNormal="85" workbookViewId="0">
      <selection activeCell="A11" sqref="A11:B20"/>
    </sheetView>
  </sheetViews>
  <sheetFormatPr defaultRowHeight="16.5"/>
  <cols>
    <col min="1" max="1" width="17.88671875" customWidth="1"/>
    <col min="2" max="2" width="68.44140625" bestFit="1" customWidth="1"/>
    <col min="4" max="4" width="25.6640625" customWidth="1"/>
    <col min="5" max="5" width="8.44140625" bestFit="1" customWidth="1"/>
  </cols>
  <sheetData>
    <row r="1" spans="1:9">
      <c r="A1" s="186" t="s">
        <v>1855</v>
      </c>
      <c r="B1" s="252"/>
      <c r="C1" s="138"/>
      <c r="D1" s="311" t="s">
        <v>117</v>
      </c>
      <c r="E1" s="105"/>
      <c r="F1" s="105"/>
      <c r="G1" s="105"/>
      <c r="H1" s="105"/>
      <c r="I1" s="105"/>
    </row>
    <row r="2" spans="1:9">
      <c r="A2" s="141"/>
      <c r="B2" s="141"/>
      <c r="C2" s="142"/>
      <c r="D2" s="105"/>
      <c r="E2" s="105"/>
      <c r="F2" s="105"/>
      <c r="G2" s="105"/>
      <c r="H2" s="105"/>
      <c r="I2" s="105"/>
    </row>
    <row r="3" spans="1:9">
      <c r="A3" s="143" t="s">
        <v>36</v>
      </c>
      <c r="B3" s="140" t="s">
        <v>1844</v>
      </c>
      <c r="C3" s="142"/>
      <c r="D3" s="105"/>
      <c r="E3" s="105"/>
      <c r="F3" s="105"/>
      <c r="G3" s="105"/>
      <c r="H3" s="105"/>
      <c r="I3" s="105"/>
    </row>
    <row r="4" spans="1:9">
      <c r="A4" s="144" t="s">
        <v>62</v>
      </c>
      <c r="B4" s="127">
        <v>449</v>
      </c>
      <c r="C4" s="142"/>
      <c r="D4" s="105"/>
      <c r="E4" s="105"/>
      <c r="F4" s="105"/>
      <c r="G4" s="105"/>
      <c r="H4" s="105"/>
      <c r="I4" s="105"/>
    </row>
    <row r="5" spans="1:9">
      <c r="A5" s="143"/>
      <c r="B5" s="146"/>
      <c r="C5" s="142"/>
      <c r="D5" s="105"/>
      <c r="E5" s="105"/>
      <c r="F5" s="105"/>
      <c r="G5" s="105"/>
      <c r="H5" s="105"/>
      <c r="I5" s="105"/>
    </row>
    <row r="6" spans="1:9">
      <c r="A6" s="143"/>
      <c r="B6" s="146"/>
      <c r="C6" s="142"/>
      <c r="D6" s="105"/>
      <c r="E6" s="105"/>
      <c r="F6" s="105"/>
      <c r="G6" s="105"/>
      <c r="H6" s="105"/>
      <c r="I6" s="105"/>
    </row>
    <row r="7" spans="1:9">
      <c r="A7" s="143" t="s">
        <v>39</v>
      </c>
      <c r="B7" s="252" t="s">
        <v>1844</v>
      </c>
      <c r="C7" s="142"/>
      <c r="D7" s="105"/>
      <c r="E7" s="105"/>
      <c r="F7" s="105"/>
      <c r="G7" s="105"/>
      <c r="H7" s="105"/>
      <c r="I7" s="105"/>
    </row>
    <row r="8" spans="1:9">
      <c r="A8" s="143" t="s">
        <v>40</v>
      </c>
      <c r="B8" s="186" t="s">
        <v>1855</v>
      </c>
      <c r="C8" s="252"/>
      <c r="D8" s="105"/>
      <c r="E8" s="105"/>
      <c r="F8" s="105"/>
      <c r="G8" s="105"/>
      <c r="H8" s="105"/>
      <c r="I8" s="105"/>
    </row>
    <row r="9" spans="1:9">
      <c r="A9" s="147"/>
      <c r="B9" s="131"/>
      <c r="C9" s="148"/>
      <c r="D9" s="105"/>
      <c r="E9" s="105"/>
      <c r="F9" s="105"/>
      <c r="G9" s="105"/>
      <c r="H9" s="105"/>
      <c r="I9" s="105"/>
    </row>
    <row r="10" spans="1:9">
      <c r="A10" s="149" t="s">
        <v>41</v>
      </c>
      <c r="B10" s="122"/>
      <c r="C10" s="142"/>
      <c r="D10" s="105"/>
      <c r="E10" s="105"/>
      <c r="F10" s="105"/>
      <c r="G10" s="105"/>
      <c r="H10" s="105"/>
      <c r="I10" s="105"/>
    </row>
    <row r="11" spans="1:9">
      <c r="A11" s="150" t="s">
        <v>42</v>
      </c>
      <c r="B11" s="639" t="s">
        <v>1854</v>
      </c>
      <c r="C11" s="142"/>
    </row>
    <row r="12" spans="1:9">
      <c r="A12" s="150" t="s">
        <v>59</v>
      </c>
      <c r="B12" s="639" t="s">
        <v>1866</v>
      </c>
      <c r="C12" s="142"/>
    </row>
    <row r="13" spans="1:9">
      <c r="A13" s="151" t="s">
        <v>44</v>
      </c>
      <c r="B13" s="639" t="s">
        <v>1861</v>
      </c>
      <c r="C13" s="142"/>
    </row>
    <row r="14" spans="1:9">
      <c r="A14" s="150" t="s">
        <v>45</v>
      </c>
      <c r="B14" s="639" t="s">
        <v>1867</v>
      </c>
      <c r="C14" s="142"/>
    </row>
    <row r="15" spans="1:9">
      <c r="A15" s="150" t="s">
        <v>46</v>
      </c>
      <c r="B15" s="639" t="s">
        <v>311</v>
      </c>
      <c r="C15" s="142"/>
    </row>
    <row r="16" spans="1:9">
      <c r="A16" s="150" t="s">
        <v>11</v>
      </c>
      <c r="B16" s="639" t="s">
        <v>1874</v>
      </c>
      <c r="C16" s="142"/>
    </row>
    <row r="17" spans="1:9">
      <c r="A17" s="152" t="s">
        <v>10</v>
      </c>
      <c r="B17" s="639" t="s">
        <v>1863</v>
      </c>
      <c r="C17" s="142"/>
    </row>
    <row r="18" spans="1:9">
      <c r="A18" s="150" t="s">
        <v>12</v>
      </c>
      <c r="B18" s="639" t="s">
        <v>1864</v>
      </c>
      <c r="C18" s="142"/>
    </row>
    <row r="19" spans="1:9">
      <c r="A19" s="150" t="s">
        <v>56</v>
      </c>
      <c r="B19" s="639" t="s">
        <v>1865</v>
      </c>
      <c r="C19" s="142"/>
    </row>
    <row r="20" spans="1:9">
      <c r="A20" s="153" t="s">
        <v>13</v>
      </c>
      <c r="B20" s="639" t="s">
        <v>1871</v>
      </c>
      <c r="C20" s="142"/>
    </row>
    <row r="21" spans="1:9">
      <c r="A21" s="150" t="s">
        <v>57</v>
      </c>
      <c r="B21" s="639" t="s">
        <v>467</v>
      </c>
      <c r="C21" s="142"/>
    </row>
    <row r="22" spans="1:9">
      <c r="A22" s="154" t="s">
        <v>15</v>
      </c>
      <c r="B22" s="252"/>
      <c r="C22" s="142"/>
      <c r="D22" s="105"/>
      <c r="E22" s="105"/>
      <c r="F22" s="105"/>
      <c r="G22" s="105"/>
      <c r="H22" s="105"/>
      <c r="I22" s="105"/>
    </row>
    <row r="23" spans="1:9">
      <c r="A23" s="155"/>
      <c r="B23" s="156"/>
      <c r="C23" s="148"/>
      <c r="D23" s="105"/>
      <c r="E23" s="105"/>
      <c r="F23" s="105"/>
      <c r="G23" s="105"/>
      <c r="H23" s="105"/>
      <c r="I23" s="105"/>
    </row>
    <row r="24" spans="1:9">
      <c r="A24" s="104" t="s">
        <v>145</v>
      </c>
      <c r="B24" s="157"/>
      <c r="C24" s="158"/>
      <c r="D24" s="105"/>
      <c r="E24" s="105"/>
      <c r="F24" s="105"/>
      <c r="G24" s="105"/>
      <c r="H24" s="105"/>
      <c r="I24" s="105"/>
    </row>
    <row r="25" spans="1:9">
      <c r="A25" s="103" t="s">
        <v>146</v>
      </c>
      <c r="B25" s="627"/>
      <c r="C25" s="158"/>
      <c r="D25" s="105"/>
      <c r="E25" s="105"/>
      <c r="F25" s="105"/>
      <c r="G25" s="105"/>
      <c r="H25" s="105"/>
      <c r="I25" s="105"/>
    </row>
  </sheetData>
  <hyperlinks>
    <hyperlink ref="A25" r:id="rId1" location="intro"/>
    <hyperlink ref="D1" location="'ProLiant Smart Buy Servers'!A1" display="Summary"/>
  </hyperlinks>
  <pageMargins left="0.7" right="0.7" top="0.75" bottom="0.75" header="0.3" footer="0.3"/>
  <pageSetup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85" zoomScaleNormal="85" workbookViewId="0">
      <selection activeCell="A11" sqref="A11:B20"/>
    </sheetView>
  </sheetViews>
  <sheetFormatPr defaultRowHeight="16.5"/>
  <cols>
    <col min="1" max="1" width="17.88671875" customWidth="1"/>
    <col min="2" max="2" width="68.44140625" bestFit="1" customWidth="1"/>
    <col min="4" max="4" width="25.6640625" customWidth="1"/>
    <col min="5" max="5" width="8.44140625" bestFit="1" customWidth="1"/>
  </cols>
  <sheetData>
    <row r="1" spans="1:9">
      <c r="A1" s="186" t="s">
        <v>1856</v>
      </c>
      <c r="B1" s="252"/>
      <c r="C1" s="138"/>
      <c r="D1" s="311" t="s">
        <v>117</v>
      </c>
      <c r="E1" s="105"/>
      <c r="F1" s="105"/>
      <c r="G1" s="105"/>
      <c r="H1" s="105"/>
      <c r="I1" s="105"/>
    </row>
    <row r="2" spans="1:9">
      <c r="A2" s="141"/>
      <c r="B2" s="141"/>
      <c r="C2" s="142"/>
      <c r="D2" s="105"/>
      <c r="E2" s="105"/>
      <c r="F2" s="105"/>
      <c r="G2" s="105"/>
      <c r="H2" s="105"/>
      <c r="I2" s="105"/>
    </row>
    <row r="3" spans="1:9">
      <c r="A3" s="143" t="s">
        <v>36</v>
      </c>
      <c r="B3" s="140" t="s">
        <v>1846</v>
      </c>
      <c r="C3" s="142"/>
      <c r="D3" s="105"/>
      <c r="E3" s="105"/>
      <c r="F3" s="105"/>
      <c r="G3" s="105"/>
      <c r="H3" s="105"/>
      <c r="I3" s="105"/>
    </row>
    <row r="4" spans="1:9">
      <c r="A4" s="144" t="s">
        <v>62</v>
      </c>
      <c r="B4" s="127">
        <v>519</v>
      </c>
      <c r="C4" s="142"/>
      <c r="D4" s="105"/>
      <c r="E4" s="105"/>
      <c r="F4" s="105"/>
      <c r="G4" s="105"/>
      <c r="H4" s="105"/>
      <c r="I4" s="105"/>
    </row>
    <row r="5" spans="1:9">
      <c r="A5" s="143"/>
      <c r="B5" s="146"/>
      <c r="C5" s="142"/>
      <c r="D5" s="105"/>
      <c r="E5" s="105"/>
      <c r="F5" s="105"/>
      <c r="G5" s="105"/>
      <c r="H5" s="105"/>
      <c r="I5" s="105"/>
    </row>
    <row r="6" spans="1:9">
      <c r="A6" s="143"/>
      <c r="B6" s="146"/>
      <c r="C6" s="142"/>
      <c r="D6" s="105"/>
      <c r="E6" s="105"/>
      <c r="F6" s="105"/>
      <c r="G6" s="105"/>
      <c r="H6" s="105"/>
      <c r="I6" s="105"/>
    </row>
    <row r="7" spans="1:9">
      <c r="A7" s="143" t="s">
        <v>39</v>
      </c>
      <c r="B7" s="252" t="s">
        <v>1857</v>
      </c>
      <c r="C7" s="142"/>
      <c r="D7" s="105"/>
      <c r="E7" s="105"/>
      <c r="F7" s="105"/>
      <c r="G7" s="105"/>
      <c r="H7" s="105"/>
      <c r="I7" s="105"/>
    </row>
    <row r="8" spans="1:9">
      <c r="A8" s="143" t="s">
        <v>40</v>
      </c>
      <c r="B8" s="186" t="s">
        <v>1856</v>
      </c>
      <c r="C8" s="252"/>
      <c r="D8" s="105"/>
      <c r="E8" s="105"/>
      <c r="F8" s="105"/>
      <c r="G8" s="105"/>
      <c r="H8" s="105"/>
      <c r="I8" s="105"/>
    </row>
    <row r="9" spans="1:9">
      <c r="A9" s="147"/>
      <c r="B9" s="131"/>
      <c r="C9" s="148"/>
      <c r="D9" s="105"/>
      <c r="E9" s="105"/>
      <c r="F9" s="105"/>
      <c r="G9" s="105"/>
      <c r="H9" s="105"/>
      <c r="I9" s="105"/>
    </row>
    <row r="10" spans="1:9">
      <c r="A10" s="149" t="s">
        <v>41</v>
      </c>
      <c r="B10" s="122"/>
      <c r="C10" s="142"/>
      <c r="D10" s="105"/>
      <c r="E10" s="105"/>
      <c r="F10" s="105"/>
      <c r="G10" s="105"/>
      <c r="H10" s="105"/>
      <c r="I10" s="105"/>
    </row>
    <row r="11" spans="1:9">
      <c r="A11" s="150" t="s">
        <v>42</v>
      </c>
      <c r="B11" s="639" t="s">
        <v>1854</v>
      </c>
      <c r="C11" s="142"/>
    </row>
    <row r="12" spans="1:9">
      <c r="A12" s="150" t="s">
        <v>59</v>
      </c>
      <c r="B12" s="639" t="s">
        <v>1868</v>
      </c>
      <c r="C12" s="142"/>
    </row>
    <row r="13" spans="1:9">
      <c r="A13" s="151" t="s">
        <v>44</v>
      </c>
      <c r="B13" s="639" t="s">
        <v>1861</v>
      </c>
      <c r="C13" s="142"/>
    </row>
    <row r="14" spans="1:9">
      <c r="A14" s="150" t="s">
        <v>45</v>
      </c>
      <c r="B14" s="639" t="s">
        <v>1867</v>
      </c>
      <c r="C14" s="142"/>
    </row>
    <row r="15" spans="1:9">
      <c r="A15" s="150" t="s">
        <v>46</v>
      </c>
      <c r="B15" s="639" t="s">
        <v>311</v>
      </c>
      <c r="C15" s="142"/>
    </row>
    <row r="16" spans="1:9">
      <c r="A16" s="150" t="s">
        <v>11</v>
      </c>
      <c r="B16" s="639" t="s">
        <v>1874</v>
      </c>
      <c r="C16" s="142"/>
    </row>
    <row r="17" spans="1:9">
      <c r="A17" s="152" t="s">
        <v>10</v>
      </c>
      <c r="B17" s="639" t="s">
        <v>1863</v>
      </c>
      <c r="C17" s="142"/>
    </row>
    <row r="18" spans="1:9">
      <c r="A18" s="150" t="s">
        <v>12</v>
      </c>
      <c r="B18" s="639" t="s">
        <v>1864</v>
      </c>
      <c r="C18" s="142"/>
    </row>
    <row r="19" spans="1:9">
      <c r="A19" s="150" t="s">
        <v>56</v>
      </c>
      <c r="B19" s="639" t="s">
        <v>1865</v>
      </c>
      <c r="C19" s="142"/>
    </row>
    <row r="20" spans="1:9">
      <c r="A20" s="153" t="s">
        <v>13</v>
      </c>
      <c r="B20" s="639" t="s">
        <v>1871</v>
      </c>
      <c r="C20" s="142"/>
    </row>
    <row r="21" spans="1:9">
      <c r="A21" s="150" t="s">
        <v>57</v>
      </c>
      <c r="B21" s="639" t="s">
        <v>467</v>
      </c>
      <c r="C21" s="142"/>
    </row>
    <row r="22" spans="1:9">
      <c r="A22" s="154" t="s">
        <v>15</v>
      </c>
      <c r="B22" s="252"/>
      <c r="C22" s="142"/>
      <c r="D22" s="105"/>
      <c r="E22" s="105"/>
      <c r="F22" s="105"/>
      <c r="G22" s="105"/>
      <c r="H22" s="105"/>
      <c r="I22" s="105"/>
    </row>
    <row r="23" spans="1:9">
      <c r="A23" s="155"/>
      <c r="B23" s="156"/>
      <c r="C23" s="148"/>
      <c r="D23" s="105"/>
      <c r="E23" s="105"/>
      <c r="F23" s="105"/>
      <c r="G23" s="105"/>
      <c r="H23" s="105"/>
      <c r="I23" s="105"/>
    </row>
    <row r="24" spans="1:9">
      <c r="A24" s="104" t="s">
        <v>145</v>
      </c>
      <c r="B24" s="157"/>
      <c r="C24" s="158"/>
      <c r="D24" s="105"/>
      <c r="E24" s="105"/>
      <c r="F24" s="105"/>
      <c r="G24" s="105"/>
      <c r="H24" s="105"/>
      <c r="I24" s="105"/>
    </row>
    <row r="25" spans="1:9">
      <c r="A25" s="103" t="s">
        <v>146</v>
      </c>
      <c r="B25" s="627"/>
      <c r="C25" s="158"/>
      <c r="D25" s="105"/>
      <c r="E25" s="105"/>
      <c r="F25" s="105"/>
      <c r="G25" s="105"/>
      <c r="H25" s="105"/>
      <c r="I25" s="105"/>
    </row>
  </sheetData>
  <hyperlinks>
    <hyperlink ref="A25" r:id="rId1" location="intro"/>
    <hyperlink ref="D1" location="'ProLiant Smart Buy Servers'!A1" display="Summary"/>
  </hyperlinks>
  <pageMargins left="0.7" right="0.7" top="0.75" bottom="0.75" header="0.3" footer="0.3"/>
  <pageSetup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85" zoomScaleNormal="85" workbookViewId="0">
      <selection activeCell="A11" sqref="A11:B20"/>
    </sheetView>
  </sheetViews>
  <sheetFormatPr defaultRowHeight="16.5"/>
  <cols>
    <col min="1" max="1" width="17.88671875" customWidth="1"/>
    <col min="2" max="2" width="68.44140625" bestFit="1" customWidth="1"/>
    <col min="4" max="4" width="25.6640625" customWidth="1"/>
    <col min="5" max="5" width="8.44140625" bestFit="1" customWidth="1"/>
  </cols>
  <sheetData>
    <row r="1" spans="1:9">
      <c r="A1" s="186" t="s">
        <v>1859</v>
      </c>
      <c r="B1" s="252"/>
      <c r="C1" s="138"/>
      <c r="D1" s="311" t="s">
        <v>117</v>
      </c>
      <c r="E1" s="105"/>
      <c r="F1" s="105"/>
      <c r="G1" s="105"/>
      <c r="H1" s="105"/>
      <c r="I1" s="105"/>
    </row>
    <row r="2" spans="1:9">
      <c r="A2" s="141"/>
      <c r="B2" s="141"/>
      <c r="C2" s="142"/>
      <c r="D2" s="105"/>
      <c r="E2" s="105"/>
      <c r="F2" s="105"/>
      <c r="G2" s="105"/>
      <c r="H2" s="105"/>
      <c r="I2" s="105"/>
    </row>
    <row r="3" spans="1:9">
      <c r="A3" s="143" t="s">
        <v>36</v>
      </c>
      <c r="B3" s="140" t="s">
        <v>1848</v>
      </c>
      <c r="C3" s="142"/>
      <c r="D3" s="105"/>
      <c r="E3" s="105"/>
      <c r="F3" s="105"/>
      <c r="G3" s="105"/>
      <c r="H3" s="105"/>
      <c r="I3" s="105"/>
    </row>
    <row r="4" spans="1:9">
      <c r="A4" s="144" t="s">
        <v>62</v>
      </c>
      <c r="B4" s="127">
        <v>579</v>
      </c>
      <c r="C4" s="142"/>
      <c r="D4" s="105"/>
      <c r="E4" s="105"/>
      <c r="F4" s="105"/>
      <c r="G4" s="105"/>
      <c r="H4" s="105"/>
      <c r="I4" s="105"/>
    </row>
    <row r="5" spans="1:9">
      <c r="A5" s="143"/>
      <c r="B5" s="146"/>
      <c r="C5" s="142"/>
      <c r="D5" s="105"/>
      <c r="E5" s="105"/>
      <c r="F5" s="105"/>
      <c r="G5" s="105"/>
      <c r="H5" s="105"/>
      <c r="I5" s="105"/>
    </row>
    <row r="6" spans="1:9">
      <c r="A6" s="143"/>
      <c r="B6" s="146"/>
      <c r="C6" s="142"/>
      <c r="D6" s="105"/>
      <c r="E6" s="105"/>
      <c r="F6" s="105"/>
      <c r="G6" s="105"/>
      <c r="H6" s="105"/>
      <c r="I6" s="105"/>
    </row>
    <row r="7" spans="1:9">
      <c r="A7" s="143" t="s">
        <v>39</v>
      </c>
      <c r="B7" s="252" t="s">
        <v>1858</v>
      </c>
      <c r="C7" s="142"/>
      <c r="D7" s="105"/>
      <c r="E7" s="105"/>
      <c r="F7" s="105"/>
      <c r="G7" s="105"/>
      <c r="H7" s="105"/>
      <c r="I7" s="105"/>
    </row>
    <row r="8" spans="1:9">
      <c r="A8" s="143" t="s">
        <v>40</v>
      </c>
      <c r="B8" s="186" t="s">
        <v>1859</v>
      </c>
      <c r="C8" s="252"/>
      <c r="D8" s="105"/>
      <c r="E8" s="105"/>
      <c r="F8" s="105"/>
      <c r="G8" s="105"/>
      <c r="H8" s="105"/>
      <c r="I8" s="105"/>
    </row>
    <row r="9" spans="1:9">
      <c r="A9" s="147"/>
      <c r="B9" s="131"/>
      <c r="C9" s="148"/>
      <c r="D9" s="105"/>
      <c r="E9" s="105"/>
      <c r="F9" s="105"/>
      <c r="G9" s="105"/>
      <c r="H9" s="105"/>
      <c r="I9" s="105"/>
    </row>
    <row r="10" spans="1:9">
      <c r="A10" s="149" t="s">
        <v>41</v>
      </c>
      <c r="B10" s="122"/>
      <c r="C10" s="142"/>
      <c r="D10" s="105"/>
      <c r="E10" s="105"/>
      <c r="F10" s="105"/>
      <c r="G10" s="105"/>
      <c r="H10" s="105"/>
      <c r="I10" s="105"/>
    </row>
    <row r="11" spans="1:9">
      <c r="A11" s="150" t="s">
        <v>42</v>
      </c>
      <c r="B11" s="639" t="s">
        <v>1854</v>
      </c>
      <c r="C11" s="142"/>
    </row>
    <row r="12" spans="1:9">
      <c r="A12" s="150" t="s">
        <v>59</v>
      </c>
      <c r="B12" s="639" t="s">
        <v>1868</v>
      </c>
      <c r="C12" s="142"/>
    </row>
    <row r="13" spans="1:9">
      <c r="A13" s="151" t="s">
        <v>44</v>
      </c>
      <c r="B13" s="639" t="s">
        <v>1869</v>
      </c>
      <c r="C13" s="142"/>
    </row>
    <row r="14" spans="1:9">
      <c r="A14" s="150" t="s">
        <v>45</v>
      </c>
      <c r="B14" s="639" t="s">
        <v>1870</v>
      </c>
      <c r="C14" s="142"/>
    </row>
    <row r="15" spans="1:9">
      <c r="A15" s="150" t="s">
        <v>46</v>
      </c>
      <c r="B15" s="639" t="s">
        <v>311</v>
      </c>
      <c r="C15" s="142"/>
    </row>
    <row r="16" spans="1:9">
      <c r="A16" s="150" t="s">
        <v>11</v>
      </c>
      <c r="B16" s="639" t="s">
        <v>1874</v>
      </c>
      <c r="C16" s="142"/>
    </row>
    <row r="17" spans="1:9">
      <c r="A17" s="152" t="s">
        <v>10</v>
      </c>
      <c r="B17" s="639" t="s">
        <v>1863</v>
      </c>
      <c r="C17" s="142"/>
    </row>
    <row r="18" spans="1:9">
      <c r="A18" s="150" t="s">
        <v>12</v>
      </c>
      <c r="B18" s="639" t="s">
        <v>1864</v>
      </c>
      <c r="C18" s="142"/>
    </row>
    <row r="19" spans="1:9">
      <c r="A19" s="150" t="s">
        <v>56</v>
      </c>
      <c r="B19" s="639" t="s">
        <v>1865</v>
      </c>
      <c r="C19" s="142"/>
    </row>
    <row r="20" spans="1:9">
      <c r="A20" s="153" t="s">
        <v>13</v>
      </c>
      <c r="B20" s="639" t="s">
        <v>1871</v>
      </c>
      <c r="C20" s="142"/>
    </row>
    <row r="21" spans="1:9">
      <c r="A21" s="150" t="s">
        <v>57</v>
      </c>
      <c r="B21" s="639" t="s">
        <v>467</v>
      </c>
      <c r="C21" s="142"/>
    </row>
    <row r="22" spans="1:9">
      <c r="A22" s="154" t="s">
        <v>15</v>
      </c>
      <c r="B22" s="252"/>
      <c r="C22" s="142"/>
      <c r="D22" s="105"/>
      <c r="E22" s="105"/>
      <c r="F22" s="105"/>
      <c r="G22" s="105"/>
      <c r="H22" s="105"/>
      <c r="I22" s="105"/>
    </row>
    <row r="23" spans="1:9">
      <c r="A23" s="155"/>
      <c r="B23" s="156"/>
      <c r="C23" s="148"/>
      <c r="D23" s="105"/>
      <c r="E23" s="105"/>
      <c r="F23" s="105"/>
      <c r="G23" s="105"/>
      <c r="H23" s="105"/>
      <c r="I23" s="105"/>
    </row>
    <row r="24" spans="1:9">
      <c r="A24" s="104" t="s">
        <v>145</v>
      </c>
      <c r="B24" s="157"/>
      <c r="C24" s="158"/>
      <c r="D24" s="105"/>
      <c r="E24" s="105"/>
      <c r="F24" s="105"/>
      <c r="G24" s="105"/>
      <c r="H24" s="105"/>
      <c r="I24" s="105"/>
    </row>
    <row r="25" spans="1:9">
      <c r="A25" s="103" t="s">
        <v>146</v>
      </c>
      <c r="B25" s="627"/>
      <c r="C25" s="158"/>
      <c r="D25" s="105"/>
      <c r="E25" s="105"/>
      <c r="F25" s="105"/>
      <c r="G25" s="105"/>
      <c r="H25" s="105"/>
      <c r="I25" s="105"/>
    </row>
  </sheetData>
  <hyperlinks>
    <hyperlink ref="A25" r:id="rId1" location="intro"/>
    <hyperlink ref="D1" location="'ProLiant Smart Buy Servers'!A1" display="Summary"/>
  </hyperlinks>
  <pageMargins left="0.7" right="0.7" top="0.75" bottom="0.75" header="0.3" footer="0.3"/>
  <pageSetup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85" zoomScaleNormal="85" workbookViewId="0">
      <selection activeCell="D1" sqref="D1"/>
    </sheetView>
  </sheetViews>
  <sheetFormatPr defaultRowHeight="16.5"/>
  <cols>
    <col min="1" max="1" width="17.88671875" customWidth="1"/>
    <col min="2" max="2" width="68.44140625" bestFit="1" customWidth="1"/>
    <col min="4" max="4" width="25.6640625" customWidth="1"/>
    <col min="5" max="5" width="8.44140625" bestFit="1" customWidth="1"/>
  </cols>
  <sheetData>
    <row r="1" spans="1:9">
      <c r="A1" s="186" t="s">
        <v>1830</v>
      </c>
      <c r="B1" s="252"/>
      <c r="C1" s="138"/>
      <c r="D1" s="311" t="s">
        <v>117</v>
      </c>
      <c r="E1" s="105"/>
      <c r="F1" s="105"/>
      <c r="G1" s="105"/>
      <c r="H1" s="105"/>
      <c r="I1" s="105"/>
    </row>
    <row r="2" spans="1:9">
      <c r="A2" s="141"/>
      <c r="B2" s="141"/>
      <c r="C2" s="142"/>
      <c r="D2" s="105"/>
      <c r="E2" s="105"/>
      <c r="F2" s="105"/>
      <c r="G2" s="105"/>
      <c r="H2" s="105"/>
      <c r="I2" s="105"/>
    </row>
    <row r="3" spans="1:9">
      <c r="A3" s="143" t="s">
        <v>36</v>
      </c>
      <c r="B3" s="140" t="s">
        <v>1818</v>
      </c>
      <c r="C3" s="142"/>
      <c r="D3" s="105"/>
      <c r="E3" s="105"/>
      <c r="F3" s="105"/>
      <c r="G3" s="105"/>
      <c r="H3" s="105"/>
      <c r="I3" s="105"/>
    </row>
    <row r="4" spans="1:9">
      <c r="A4" s="144" t="s">
        <v>62</v>
      </c>
      <c r="B4" s="127">
        <v>994</v>
      </c>
      <c r="C4" s="142"/>
      <c r="D4" s="105"/>
      <c r="E4" s="105"/>
      <c r="F4" s="105"/>
      <c r="G4" s="105"/>
      <c r="H4" s="105"/>
      <c r="I4" s="105"/>
    </row>
    <row r="5" spans="1:9">
      <c r="A5" s="143"/>
      <c r="B5" s="146"/>
      <c r="C5" s="142"/>
      <c r="D5" s="105"/>
      <c r="E5" s="105"/>
      <c r="F5" s="105"/>
      <c r="G5" s="105"/>
      <c r="H5" s="105"/>
      <c r="I5" s="105"/>
    </row>
    <row r="6" spans="1:9">
      <c r="A6" s="143"/>
      <c r="B6" s="146"/>
      <c r="C6" s="142"/>
      <c r="D6" s="105"/>
      <c r="E6" s="105"/>
      <c r="F6" s="105"/>
      <c r="G6" s="105"/>
      <c r="H6" s="105"/>
      <c r="I6" s="105"/>
    </row>
    <row r="7" spans="1:9">
      <c r="A7" s="143" t="s">
        <v>39</v>
      </c>
      <c r="B7" s="252" t="s">
        <v>1819</v>
      </c>
      <c r="C7" s="142"/>
      <c r="D7" s="105"/>
      <c r="E7" s="105"/>
      <c r="F7" s="105"/>
      <c r="G7" s="105"/>
      <c r="H7" s="105"/>
      <c r="I7" s="105"/>
    </row>
    <row r="8" spans="1:9">
      <c r="A8" s="143" t="s">
        <v>40</v>
      </c>
      <c r="B8" s="186" t="s">
        <v>1830</v>
      </c>
      <c r="C8" s="252"/>
      <c r="D8" s="105"/>
      <c r="E8" s="105"/>
      <c r="F8" s="105"/>
      <c r="G8" s="105"/>
      <c r="H8" s="105"/>
      <c r="I8" s="105"/>
    </row>
    <row r="9" spans="1:9">
      <c r="A9" s="147"/>
      <c r="B9" s="131"/>
      <c r="C9" s="148"/>
      <c r="D9" s="105"/>
      <c r="E9" s="105"/>
      <c r="F9" s="105"/>
      <c r="G9" s="105"/>
      <c r="H9" s="105"/>
      <c r="I9" s="105"/>
    </row>
    <row r="10" spans="1:9">
      <c r="A10" s="149" t="s">
        <v>41</v>
      </c>
      <c r="B10" s="122"/>
      <c r="C10" s="142"/>
      <c r="D10" s="105"/>
      <c r="E10" s="105"/>
      <c r="F10" s="105"/>
      <c r="G10" s="105"/>
      <c r="H10" s="105"/>
    </row>
    <row r="11" spans="1:9">
      <c r="A11" s="150" t="s">
        <v>42</v>
      </c>
      <c r="B11" s="252" t="s">
        <v>1824</v>
      </c>
      <c r="C11" s="142"/>
      <c r="D11" s="105"/>
      <c r="E11" s="105"/>
      <c r="F11" s="105"/>
      <c r="G11" s="105"/>
      <c r="H11" s="105"/>
    </row>
    <row r="12" spans="1:9">
      <c r="A12" s="150" t="s">
        <v>59</v>
      </c>
      <c r="B12" s="252" t="s">
        <v>1833</v>
      </c>
      <c r="C12" s="142"/>
      <c r="D12" s="105"/>
      <c r="E12" s="105"/>
      <c r="F12" s="105"/>
      <c r="G12" s="105"/>
      <c r="H12" s="105"/>
    </row>
    <row r="13" spans="1:9">
      <c r="A13" s="151" t="s">
        <v>44</v>
      </c>
      <c r="B13" s="252" t="s">
        <v>1831</v>
      </c>
      <c r="C13" s="142"/>
      <c r="D13" s="105"/>
      <c r="E13" s="105"/>
      <c r="F13" s="105"/>
      <c r="G13" s="105"/>
      <c r="H13" s="105"/>
    </row>
    <row r="14" spans="1:9">
      <c r="A14" s="150" t="s">
        <v>45</v>
      </c>
      <c r="B14" s="252" t="s">
        <v>1838</v>
      </c>
      <c r="C14" s="142"/>
      <c r="D14" s="105"/>
      <c r="E14" s="105"/>
      <c r="F14" s="105"/>
      <c r="G14" s="105"/>
      <c r="H14" s="105"/>
    </row>
    <row r="15" spans="1:9">
      <c r="A15" s="150" t="s">
        <v>46</v>
      </c>
      <c r="B15" s="252" t="s">
        <v>1825</v>
      </c>
      <c r="C15" s="142"/>
    </row>
    <row r="16" spans="1:9">
      <c r="A16" s="150" t="s">
        <v>11</v>
      </c>
      <c r="B16" s="252" t="s">
        <v>1160</v>
      </c>
      <c r="C16" s="142"/>
      <c r="D16" s="625"/>
      <c r="E16" s="625"/>
      <c r="F16" s="625"/>
      <c r="G16" s="625"/>
      <c r="H16" s="625"/>
      <c r="I16" s="625"/>
    </row>
    <row r="17" spans="1:9">
      <c r="A17" s="152" t="s">
        <v>10</v>
      </c>
      <c r="B17" s="252" t="s">
        <v>1837</v>
      </c>
      <c r="C17" s="142"/>
      <c r="D17" s="626"/>
      <c r="E17" s="625"/>
      <c r="F17" s="625"/>
      <c r="G17" s="625"/>
      <c r="H17" s="625"/>
      <c r="I17" s="105"/>
    </row>
    <row r="18" spans="1:9">
      <c r="A18" s="150" t="s">
        <v>12</v>
      </c>
      <c r="B18" s="252" t="s">
        <v>310</v>
      </c>
      <c r="C18" s="142"/>
      <c r="D18" s="626"/>
      <c r="E18" s="625"/>
      <c r="F18" s="625"/>
      <c r="G18" s="625"/>
      <c r="H18" s="625"/>
      <c r="I18" s="105"/>
    </row>
    <row r="19" spans="1:9">
      <c r="A19" s="150" t="s">
        <v>56</v>
      </c>
      <c r="B19" s="252" t="s">
        <v>1839</v>
      </c>
      <c r="C19" s="142"/>
      <c r="D19" s="626"/>
      <c r="E19" s="625"/>
      <c r="F19" s="625"/>
      <c r="G19" s="625"/>
      <c r="H19" s="625"/>
      <c r="I19" s="625"/>
    </row>
    <row r="20" spans="1:9">
      <c r="A20" s="153" t="s">
        <v>13</v>
      </c>
      <c r="B20" s="252" t="s">
        <v>1828</v>
      </c>
      <c r="C20" s="142"/>
      <c r="D20" s="105"/>
      <c r="E20" s="105"/>
      <c r="F20" s="105"/>
      <c r="G20" s="105"/>
      <c r="H20" s="105"/>
      <c r="I20" s="105"/>
    </row>
    <row r="21" spans="1:9">
      <c r="A21" s="150" t="s">
        <v>57</v>
      </c>
      <c r="B21" s="252" t="s">
        <v>116</v>
      </c>
      <c r="C21" s="142"/>
      <c r="D21" s="105"/>
      <c r="E21" s="105"/>
      <c r="F21" s="105"/>
      <c r="G21" s="105"/>
      <c r="H21" s="105"/>
      <c r="I21" s="105"/>
    </row>
    <row r="22" spans="1:9">
      <c r="A22" s="154" t="s">
        <v>15</v>
      </c>
      <c r="B22" s="252" t="s">
        <v>1936</v>
      </c>
      <c r="C22" s="142"/>
      <c r="D22" s="105"/>
      <c r="E22" s="105"/>
      <c r="F22" s="105"/>
      <c r="G22" s="105"/>
      <c r="H22" s="105"/>
      <c r="I22" s="105"/>
    </row>
    <row r="23" spans="1:9">
      <c r="A23" s="155"/>
      <c r="B23" s="156"/>
      <c r="C23" s="148"/>
      <c r="D23" s="105"/>
      <c r="E23" s="105"/>
      <c r="F23" s="105"/>
      <c r="G23" s="105"/>
      <c r="H23" s="105"/>
      <c r="I23" s="105"/>
    </row>
    <row r="24" spans="1:9">
      <c r="A24" s="104" t="s">
        <v>145</v>
      </c>
      <c r="B24" s="157"/>
      <c r="C24" s="158"/>
      <c r="D24" s="105"/>
      <c r="E24" s="105"/>
      <c r="F24" s="105"/>
      <c r="G24" s="105"/>
      <c r="H24" s="105"/>
      <c r="I24" s="105"/>
    </row>
    <row r="25" spans="1:9">
      <c r="A25" s="103" t="s">
        <v>146</v>
      </c>
      <c r="B25" s="624"/>
      <c r="C25" s="158"/>
      <c r="D25" s="105"/>
      <c r="E25" s="105"/>
      <c r="F25" s="105"/>
      <c r="G25" s="105"/>
      <c r="H25" s="105"/>
      <c r="I25" s="105"/>
    </row>
  </sheetData>
  <hyperlinks>
    <hyperlink ref="A25" r:id="rId1" location="intro"/>
    <hyperlink ref="D1" location="'ProLiant Smart Buy Servers'!A1" display="Summary"/>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H107"/>
  <sheetViews>
    <sheetView zoomScale="70" zoomScaleNormal="70" workbookViewId="0">
      <selection activeCell="B3" sqref="B3:P3"/>
    </sheetView>
  </sheetViews>
  <sheetFormatPr defaultRowHeight="16.5"/>
  <cols>
    <col min="1" max="1" width="0.33203125" customWidth="1"/>
    <col min="2" max="2" width="13.5546875" customWidth="1"/>
    <col min="3" max="3" width="38.77734375" customWidth="1"/>
    <col min="9" max="9" width="65.21875" customWidth="1"/>
    <col min="10" max="10" width="14.88671875" style="511" bestFit="1" customWidth="1"/>
    <col min="11" max="12" width="0" style="511" hidden="1" customWidth="1"/>
    <col min="13" max="13" width="8.88671875" style="511"/>
    <col min="14" max="14" width="10.88671875" customWidth="1"/>
    <col min="15" max="15" width="0" hidden="1" customWidth="1"/>
    <col min="17" max="17" width="2.21875" customWidth="1"/>
    <col min="18" max="19" width="8.77734375" hidden="1" customWidth="1"/>
  </cols>
  <sheetData>
    <row r="1" spans="1:86" s="50" customFormat="1" ht="31.5" customHeight="1">
      <c r="B1" s="961" t="s">
        <v>1018</v>
      </c>
      <c r="C1" s="962"/>
      <c r="D1" s="962"/>
      <c r="E1" s="962"/>
      <c r="F1" s="962"/>
      <c r="G1" s="962"/>
      <c r="H1" s="962"/>
      <c r="I1" s="962"/>
      <c r="J1" s="962"/>
      <c r="K1" s="962"/>
      <c r="L1" s="962"/>
      <c r="M1" s="962"/>
      <c r="N1" s="962"/>
      <c r="O1" s="962"/>
      <c r="P1" s="963"/>
      <c r="Q1" s="51"/>
      <c r="T1" s="268"/>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row>
    <row r="2" spans="1:86" s="56" customFormat="1" ht="34.5" customHeight="1">
      <c r="A2" s="53"/>
      <c r="B2" s="964" t="s">
        <v>2160</v>
      </c>
      <c r="C2" s="965"/>
      <c r="D2" s="965"/>
      <c r="E2" s="965"/>
      <c r="F2" s="965"/>
      <c r="G2" s="965"/>
      <c r="H2" s="965"/>
      <c r="I2" s="965"/>
      <c r="J2" s="965"/>
      <c r="K2" s="965"/>
      <c r="L2" s="965"/>
      <c r="M2" s="965"/>
      <c r="N2" s="965"/>
      <c r="O2" s="965"/>
      <c r="P2" s="966"/>
      <c r="Q2" s="54"/>
      <c r="R2" s="59"/>
      <c r="S2" s="58"/>
      <c r="T2" s="269"/>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row>
    <row r="3" spans="1:86" s="56" customFormat="1" ht="17.25" customHeight="1">
      <c r="A3" s="53"/>
      <c r="B3" s="967"/>
      <c r="C3" s="933"/>
      <c r="D3" s="933"/>
      <c r="E3" s="933"/>
      <c r="F3" s="933"/>
      <c r="G3" s="933"/>
      <c r="H3" s="933"/>
      <c r="I3" s="933"/>
      <c r="J3" s="933"/>
      <c r="K3" s="933"/>
      <c r="L3" s="933"/>
      <c r="M3" s="933"/>
      <c r="N3" s="933"/>
      <c r="O3" s="933"/>
      <c r="P3" s="968"/>
      <c r="Q3" s="54"/>
      <c r="R3" s="55"/>
      <c r="S3" s="55"/>
      <c r="T3" s="270"/>
      <c r="U3" s="218"/>
      <c r="V3" s="218"/>
      <c r="W3" s="218"/>
      <c r="X3" s="218"/>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row>
    <row r="4" spans="1:86" s="58" customFormat="1" ht="49.5" customHeight="1" thickBot="1">
      <c r="A4" s="57"/>
      <c r="B4" s="290" t="s">
        <v>34</v>
      </c>
      <c r="C4" s="265" t="s">
        <v>35</v>
      </c>
      <c r="D4" s="265" t="s">
        <v>386</v>
      </c>
      <c r="E4" s="265" t="s">
        <v>28</v>
      </c>
      <c r="F4" s="265" t="s">
        <v>27</v>
      </c>
      <c r="G4" s="265" t="s">
        <v>33</v>
      </c>
      <c r="H4" s="265" t="s">
        <v>1</v>
      </c>
      <c r="I4" s="318" t="s">
        <v>72</v>
      </c>
      <c r="J4" s="504" t="s">
        <v>31</v>
      </c>
      <c r="K4" s="505" t="s">
        <v>266</v>
      </c>
      <c r="L4" s="505" t="s">
        <v>71</v>
      </c>
      <c r="M4" s="504" t="s">
        <v>718</v>
      </c>
      <c r="N4" s="274" t="s">
        <v>719</v>
      </c>
      <c r="O4" s="2" t="s">
        <v>387</v>
      </c>
      <c r="P4" s="232" t="s">
        <v>52</v>
      </c>
      <c r="R4" s="59" t="s">
        <v>758</v>
      </c>
      <c r="S4" s="58">
        <v>2.385E-2</v>
      </c>
      <c r="T4" s="218"/>
      <c r="U4" s="218"/>
      <c r="V4" s="218"/>
      <c r="W4" s="218"/>
      <c r="X4" s="218"/>
      <c r="Y4" s="218"/>
      <c r="Z4" s="218"/>
    </row>
    <row r="5" spans="1:86" s="66" customFormat="1" ht="21.75" customHeight="1">
      <c r="B5" s="969" t="s">
        <v>1020</v>
      </c>
      <c r="C5" s="970"/>
      <c r="D5" s="970"/>
      <c r="E5" s="970"/>
      <c r="F5" s="970"/>
      <c r="G5" s="970"/>
      <c r="H5" s="970"/>
      <c r="I5" s="970"/>
      <c r="J5" s="970"/>
      <c r="K5" s="970"/>
      <c r="L5" s="970"/>
      <c r="M5" s="970"/>
      <c r="N5" s="970"/>
      <c r="O5" s="970"/>
      <c r="P5" s="971"/>
      <c r="Q5" s="264"/>
      <c r="R5" s="55"/>
      <c r="S5" s="55"/>
      <c r="T5" s="220"/>
      <c r="U5" s="220"/>
      <c r="V5" s="219"/>
      <c r="W5" s="219"/>
      <c r="X5" s="219"/>
      <c r="Y5" s="219"/>
      <c r="Z5" s="219"/>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row>
    <row r="6" spans="1:86" s="67" customFormat="1" ht="18.75" customHeight="1">
      <c r="A6" s="61"/>
      <c r="B6" s="414" t="s">
        <v>160</v>
      </c>
      <c r="C6" s="17"/>
      <c r="D6" s="18"/>
      <c r="E6" s="19"/>
      <c r="F6" s="19"/>
      <c r="G6" s="19"/>
      <c r="H6" s="20"/>
      <c r="I6" s="20"/>
      <c r="J6" s="506"/>
      <c r="K6" s="506"/>
      <c r="L6" s="506"/>
      <c r="M6" s="507"/>
      <c r="N6" s="276"/>
      <c r="O6" s="21"/>
      <c r="P6" s="233"/>
      <c r="Q6" s="264"/>
      <c r="R6" s="60"/>
      <c r="S6" s="219"/>
      <c r="T6" s="218"/>
      <c r="U6" s="218"/>
      <c r="V6" s="218"/>
      <c r="W6" s="218"/>
      <c r="X6" s="218"/>
      <c r="Y6" s="218"/>
      <c r="Z6" s="218"/>
      <c r="AA6" s="218"/>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row>
    <row r="7" spans="1:86" s="72" customFormat="1" ht="20.100000000000001" customHeight="1">
      <c r="A7" s="70"/>
      <c r="B7" s="803" t="s">
        <v>154</v>
      </c>
      <c r="C7" s="959" t="s">
        <v>155</v>
      </c>
      <c r="D7" s="960"/>
      <c r="E7" s="804"/>
      <c r="F7" s="805"/>
      <c r="G7" s="805"/>
      <c r="H7" s="806"/>
      <c r="I7" s="803" t="s">
        <v>158</v>
      </c>
      <c r="J7" s="807">
        <v>203.5</v>
      </c>
      <c r="K7" s="808"/>
      <c r="L7" s="807">
        <f t="shared" ref="L7:L11" si="0">SUM(J7-K7)</f>
        <v>203.5</v>
      </c>
      <c r="M7" s="809">
        <f>349-J7</f>
        <v>145.5</v>
      </c>
      <c r="N7" s="467">
        <v>0.42</v>
      </c>
      <c r="O7" s="486"/>
      <c r="P7" s="487"/>
      <c r="Q7" s="264"/>
      <c r="R7" s="219"/>
      <c r="S7" s="219"/>
      <c r="T7" s="435"/>
      <c r="U7" s="810"/>
      <c r="V7" s="220"/>
      <c r="W7" s="220"/>
      <c r="X7" s="219"/>
      <c r="Y7" s="219"/>
      <c r="Z7" s="219"/>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row>
    <row r="8" spans="1:86" s="72" customFormat="1" ht="20.100000000000001" customHeight="1">
      <c r="A8" s="70"/>
      <c r="B8" s="803" t="s">
        <v>156</v>
      </c>
      <c r="C8" s="959" t="s">
        <v>157</v>
      </c>
      <c r="D8" s="960"/>
      <c r="E8" s="804"/>
      <c r="F8" s="805"/>
      <c r="G8" s="805"/>
      <c r="H8" s="806"/>
      <c r="I8" s="803" t="s">
        <v>159</v>
      </c>
      <c r="J8" s="807">
        <v>269.5</v>
      </c>
      <c r="K8" s="808"/>
      <c r="L8" s="807">
        <f t="shared" si="0"/>
        <v>269.5</v>
      </c>
      <c r="M8" s="809">
        <f>399-J8</f>
        <v>129.5</v>
      </c>
      <c r="N8" s="467">
        <v>0.32</v>
      </c>
      <c r="O8" s="486"/>
      <c r="P8" s="811"/>
      <c r="Q8" s="264"/>
      <c r="R8" s="219"/>
      <c r="S8" s="219"/>
      <c r="T8" s="435"/>
      <c r="U8" s="271"/>
      <c r="V8" s="220"/>
      <c r="W8" s="220"/>
      <c r="X8" s="219"/>
      <c r="Y8" s="219"/>
      <c r="Z8" s="219"/>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row>
    <row r="9" spans="1:86" s="72" customFormat="1" ht="20.100000000000001" customHeight="1">
      <c r="A9" s="70"/>
      <c r="B9" s="803" t="s">
        <v>293</v>
      </c>
      <c r="C9" s="959" t="s">
        <v>294</v>
      </c>
      <c r="D9" s="960"/>
      <c r="E9" s="804"/>
      <c r="F9" s="805"/>
      <c r="G9" s="805"/>
      <c r="H9" s="806"/>
      <c r="I9" s="803" t="s">
        <v>299</v>
      </c>
      <c r="J9" s="807">
        <v>115.5</v>
      </c>
      <c r="K9" s="808"/>
      <c r="L9" s="807">
        <f t="shared" si="0"/>
        <v>115.5</v>
      </c>
      <c r="M9" s="809">
        <f>149-J9</f>
        <v>33.5</v>
      </c>
      <c r="N9" s="467">
        <v>0.22</v>
      </c>
      <c r="O9" s="486"/>
      <c r="P9" s="811"/>
      <c r="Q9" s="264"/>
      <c r="R9" s="219"/>
      <c r="S9" s="219"/>
      <c r="T9" s="435"/>
      <c r="U9" s="271"/>
      <c r="V9" s="220"/>
      <c r="W9" s="220"/>
      <c r="X9" s="219"/>
      <c r="Y9" s="219"/>
      <c r="Z9" s="219"/>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row>
    <row r="10" spans="1:86" s="72" customFormat="1" ht="20.100000000000001" customHeight="1">
      <c r="A10" s="70"/>
      <c r="B10" s="803" t="s">
        <v>295</v>
      </c>
      <c r="C10" s="959" t="s">
        <v>296</v>
      </c>
      <c r="D10" s="960"/>
      <c r="E10" s="804"/>
      <c r="F10" s="805"/>
      <c r="G10" s="805"/>
      <c r="H10" s="806"/>
      <c r="I10" s="803" t="s">
        <v>300</v>
      </c>
      <c r="J10" s="807">
        <v>148.5</v>
      </c>
      <c r="K10" s="808"/>
      <c r="L10" s="807">
        <f t="shared" si="0"/>
        <v>148.5</v>
      </c>
      <c r="M10" s="809">
        <f>215-J10</f>
        <v>66.5</v>
      </c>
      <c r="N10" s="467">
        <v>0.31</v>
      </c>
      <c r="O10" s="812"/>
      <c r="P10" s="811"/>
      <c r="Q10" s="264"/>
      <c r="R10" s="219"/>
      <c r="S10" s="219"/>
      <c r="T10" s="435"/>
      <c r="U10" s="271"/>
      <c r="V10" s="220"/>
      <c r="W10" s="220"/>
      <c r="X10" s="219"/>
      <c r="Y10" s="219"/>
      <c r="Z10" s="219"/>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row>
    <row r="11" spans="1:86" s="72" customFormat="1" ht="20.100000000000001" customHeight="1">
      <c r="A11" s="70"/>
      <c r="B11" s="803" t="s">
        <v>297</v>
      </c>
      <c r="C11" s="959" t="s">
        <v>298</v>
      </c>
      <c r="D11" s="960"/>
      <c r="E11" s="804"/>
      <c r="F11" s="805"/>
      <c r="G11" s="805"/>
      <c r="H11" s="806"/>
      <c r="I11" s="803" t="s">
        <v>301</v>
      </c>
      <c r="J11" s="807">
        <v>269.5</v>
      </c>
      <c r="K11" s="808"/>
      <c r="L11" s="807">
        <f t="shared" si="0"/>
        <v>269.5</v>
      </c>
      <c r="M11" s="809">
        <f>399-J11</f>
        <v>129.5</v>
      </c>
      <c r="N11" s="467">
        <v>0.32</v>
      </c>
      <c r="O11" s="486"/>
      <c r="P11" s="487"/>
      <c r="Q11" s="264"/>
      <c r="R11" s="219"/>
      <c r="S11" s="219"/>
      <c r="T11" s="435"/>
      <c r="U11" s="271"/>
      <c r="V11" s="220"/>
      <c r="W11" s="220"/>
      <c r="X11" s="219"/>
      <c r="Y11" s="219"/>
      <c r="Z11" s="219"/>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row>
    <row r="12" spans="1:86" s="67" customFormat="1" ht="18.75" customHeight="1">
      <c r="A12" s="61"/>
      <c r="B12" s="414" t="s">
        <v>263</v>
      </c>
      <c r="C12" s="17"/>
      <c r="D12" s="18"/>
      <c r="E12" s="19"/>
      <c r="F12" s="19"/>
      <c r="G12" s="19"/>
      <c r="H12" s="20"/>
      <c r="I12" s="20"/>
      <c r="J12" s="506"/>
      <c r="K12" s="506"/>
      <c r="L12" s="506"/>
      <c r="M12" s="507"/>
      <c r="N12" s="276"/>
      <c r="O12" s="21"/>
      <c r="P12" s="233"/>
      <c r="Q12" s="264"/>
      <c r="R12" s="219"/>
      <c r="S12" s="219"/>
      <c r="T12" s="219"/>
      <c r="U12" s="219"/>
      <c r="V12" s="220"/>
      <c r="W12" s="220"/>
      <c r="X12" s="219"/>
      <c r="Y12" s="219"/>
      <c r="Z12" s="21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row>
    <row r="13" spans="1:86" s="72" customFormat="1" ht="20.100000000000001" customHeight="1">
      <c r="A13" s="70"/>
      <c r="B13" s="803" t="s">
        <v>239</v>
      </c>
      <c r="C13" s="959" t="s">
        <v>242</v>
      </c>
      <c r="D13" s="960"/>
      <c r="E13" s="804"/>
      <c r="F13" s="805"/>
      <c r="G13" s="805"/>
      <c r="H13" s="806"/>
      <c r="I13" s="803" t="s">
        <v>245</v>
      </c>
      <c r="J13" s="807">
        <v>115.5</v>
      </c>
      <c r="K13" s="808"/>
      <c r="L13" s="807">
        <f>SUM(J13-K13)</f>
        <v>115.5</v>
      </c>
      <c r="M13" s="809">
        <v>59.5</v>
      </c>
      <c r="N13" s="467">
        <v>0.34</v>
      </c>
      <c r="O13" s="486"/>
      <c r="P13" s="487"/>
      <c r="Q13" s="264"/>
      <c r="R13" s="219"/>
      <c r="S13" s="219"/>
      <c r="T13" s="435"/>
      <c r="U13" s="271"/>
      <c r="V13" s="220"/>
      <c r="W13" s="220"/>
      <c r="X13" s="219"/>
      <c r="Y13" s="219"/>
      <c r="Z13" s="219"/>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row>
    <row r="14" spans="1:86" s="72" customFormat="1" ht="20.100000000000001" customHeight="1">
      <c r="A14" s="70"/>
      <c r="B14" s="803" t="s">
        <v>240</v>
      </c>
      <c r="C14" s="959" t="s">
        <v>243</v>
      </c>
      <c r="D14" s="960"/>
      <c r="E14" s="804"/>
      <c r="F14" s="805"/>
      <c r="G14" s="805"/>
      <c r="H14" s="806"/>
      <c r="I14" s="803" t="s">
        <v>246</v>
      </c>
      <c r="J14" s="807">
        <v>203.5</v>
      </c>
      <c r="K14" s="808"/>
      <c r="L14" s="807">
        <f>SUM(J14-K14)</f>
        <v>203.5</v>
      </c>
      <c r="M14" s="809">
        <v>145.5</v>
      </c>
      <c r="N14" s="467">
        <v>0.42</v>
      </c>
      <c r="O14" s="486"/>
      <c r="P14" s="487"/>
      <c r="Q14" s="264"/>
      <c r="R14" s="219"/>
      <c r="S14" s="219"/>
      <c r="T14" s="435"/>
      <c r="U14" s="271"/>
      <c r="V14" s="220"/>
      <c r="W14" s="220"/>
      <c r="X14" s="219"/>
      <c r="Y14" s="219"/>
      <c r="Z14" s="219"/>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row>
    <row r="15" spans="1:86" s="72" customFormat="1" ht="20.100000000000001" customHeight="1">
      <c r="A15" s="70"/>
      <c r="B15" s="803" t="s">
        <v>241</v>
      </c>
      <c r="C15" s="959" t="s">
        <v>244</v>
      </c>
      <c r="D15" s="960"/>
      <c r="E15" s="804"/>
      <c r="F15" s="805"/>
      <c r="G15" s="805"/>
      <c r="H15" s="806"/>
      <c r="I15" s="803" t="s">
        <v>247</v>
      </c>
      <c r="J15" s="807">
        <v>269.5</v>
      </c>
      <c r="K15" s="808"/>
      <c r="L15" s="807">
        <f>SUM(J15-K15)</f>
        <v>269.5</v>
      </c>
      <c r="M15" s="809">
        <v>129.5</v>
      </c>
      <c r="N15" s="467">
        <v>0.32</v>
      </c>
      <c r="O15" s="486"/>
      <c r="P15" s="487"/>
      <c r="Q15" s="264"/>
      <c r="R15" s="219"/>
      <c r="S15" s="219"/>
      <c r="T15" s="435"/>
      <c r="U15" s="271"/>
      <c r="V15" s="220"/>
      <c r="W15" s="220"/>
      <c r="X15" s="219"/>
      <c r="Y15" s="219"/>
      <c r="Z15" s="219"/>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row>
    <row r="16" spans="1:86" s="67" customFormat="1" ht="18.75" customHeight="1">
      <c r="A16" s="61"/>
      <c r="B16" s="414" t="s">
        <v>161</v>
      </c>
      <c r="C16" s="23"/>
      <c r="D16" s="24"/>
      <c r="E16" s="25"/>
      <c r="F16" s="25"/>
      <c r="G16" s="25"/>
      <c r="H16" s="26"/>
      <c r="I16" s="26"/>
      <c r="J16" s="508"/>
      <c r="K16" s="508"/>
      <c r="L16" s="508"/>
      <c r="M16" s="509"/>
      <c r="N16" s="276"/>
      <c r="O16" s="22"/>
      <c r="P16" s="234"/>
      <c r="Q16" s="264"/>
      <c r="R16" s="219"/>
      <c r="S16" s="219"/>
      <c r="T16" s="219"/>
      <c r="U16" s="219"/>
      <c r="V16" s="220"/>
      <c r="W16" s="220"/>
      <c r="X16" s="219"/>
      <c r="Y16" s="219"/>
      <c r="Z16" s="21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row>
    <row r="17" spans="1:86" s="72" customFormat="1" ht="20.100000000000001" customHeight="1">
      <c r="A17" s="70"/>
      <c r="B17" s="803" t="s">
        <v>162</v>
      </c>
      <c r="C17" s="959" t="s">
        <v>163</v>
      </c>
      <c r="D17" s="960"/>
      <c r="E17" s="804"/>
      <c r="F17" s="805"/>
      <c r="G17" s="805"/>
      <c r="H17" s="806"/>
      <c r="I17" s="803" t="s">
        <v>166</v>
      </c>
      <c r="J17" s="807">
        <v>49.5</v>
      </c>
      <c r="K17" s="808"/>
      <c r="L17" s="807">
        <f>SUM(J17-K17)</f>
        <v>49.5</v>
      </c>
      <c r="M17" s="809">
        <f>59-J17</f>
        <v>9.5</v>
      </c>
      <c r="N17" s="467">
        <v>0.16</v>
      </c>
      <c r="O17" s="486"/>
      <c r="P17" s="487"/>
      <c r="Q17" s="264"/>
      <c r="R17" s="219"/>
      <c r="S17" s="219"/>
      <c r="T17" s="435"/>
      <c r="U17" s="271"/>
      <c r="V17" s="220"/>
      <c r="W17" s="220"/>
      <c r="X17" s="219"/>
      <c r="Y17" s="219"/>
      <c r="Z17" s="219"/>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row>
    <row r="18" spans="1:86" s="72" customFormat="1" ht="20.100000000000001" customHeight="1">
      <c r="A18" s="70"/>
      <c r="B18" s="803" t="s">
        <v>164</v>
      </c>
      <c r="C18" s="959" t="s">
        <v>165</v>
      </c>
      <c r="D18" s="960"/>
      <c r="E18" s="804"/>
      <c r="F18" s="805"/>
      <c r="G18" s="805"/>
      <c r="H18" s="806"/>
      <c r="I18" s="803" t="s">
        <v>167</v>
      </c>
      <c r="J18" s="807">
        <v>88</v>
      </c>
      <c r="K18" s="808"/>
      <c r="L18" s="807">
        <f>SUM(J18-K18)</f>
        <v>88</v>
      </c>
      <c r="M18" s="809">
        <f>89-J18</f>
        <v>1</v>
      </c>
      <c r="N18" s="467">
        <v>0.01</v>
      </c>
      <c r="O18" s="486"/>
      <c r="P18" s="487"/>
      <c r="Q18" s="264"/>
      <c r="R18" s="219"/>
      <c r="S18" s="219"/>
      <c r="T18" s="435"/>
      <c r="U18" s="271"/>
      <c r="V18" s="220"/>
      <c r="W18" s="220"/>
      <c r="X18" s="219"/>
      <c r="Y18" s="219"/>
      <c r="Z18" s="219"/>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row>
    <row r="19" spans="1:86" s="67" customFormat="1" ht="18.75" customHeight="1">
      <c r="A19" s="61"/>
      <c r="B19" s="414" t="s">
        <v>759</v>
      </c>
      <c r="C19" s="23"/>
      <c r="D19" s="24"/>
      <c r="E19" s="25"/>
      <c r="F19" s="25"/>
      <c r="G19" s="25"/>
      <c r="H19" s="26"/>
      <c r="I19" s="26"/>
      <c r="J19" s="508"/>
      <c r="K19" s="508"/>
      <c r="L19" s="508"/>
      <c r="M19" s="509"/>
      <c r="N19" s="276"/>
      <c r="O19" s="22"/>
      <c r="P19" s="234"/>
      <c r="Q19" s="264"/>
      <c r="R19" s="219"/>
      <c r="S19" s="219"/>
      <c r="T19" s="219"/>
      <c r="U19" s="219"/>
      <c r="V19" s="220"/>
      <c r="W19" s="220"/>
      <c r="X19" s="219"/>
      <c r="Y19" s="219"/>
      <c r="Z19" s="21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row>
    <row r="20" spans="1:86" s="72" customFormat="1" ht="20.100000000000001" customHeight="1">
      <c r="A20" s="70"/>
      <c r="B20" s="813" t="s">
        <v>732</v>
      </c>
      <c r="C20" s="943" t="s">
        <v>733</v>
      </c>
      <c r="D20" s="944"/>
      <c r="E20" s="814"/>
      <c r="F20" s="815"/>
      <c r="G20" s="815"/>
      <c r="H20" s="816"/>
      <c r="I20" s="813" t="s">
        <v>740</v>
      </c>
      <c r="J20" s="807">
        <v>115.5</v>
      </c>
      <c r="K20" s="808"/>
      <c r="L20" s="807">
        <f t="shared" ref="L20:L26" si="1">SUM(J20-K20)</f>
        <v>115.5</v>
      </c>
      <c r="M20" s="809">
        <v>33.5</v>
      </c>
      <c r="N20" s="467">
        <v>0.22</v>
      </c>
      <c r="O20" s="817"/>
      <c r="P20" s="487"/>
      <c r="Q20" s="264"/>
      <c r="R20" s="219"/>
      <c r="S20" s="219"/>
      <c r="T20" s="435"/>
      <c r="U20" s="271"/>
      <c r="V20" s="220"/>
      <c r="W20" s="220"/>
      <c r="X20" s="219"/>
      <c r="Y20" s="219"/>
      <c r="Z20" s="219"/>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row>
    <row r="21" spans="1:86" s="72" customFormat="1" ht="19.5" customHeight="1">
      <c r="A21" s="70"/>
      <c r="B21" s="813" t="s">
        <v>738</v>
      </c>
      <c r="C21" s="943" t="s">
        <v>739</v>
      </c>
      <c r="D21" s="944"/>
      <c r="E21" s="814"/>
      <c r="F21" s="815"/>
      <c r="G21" s="815"/>
      <c r="H21" s="816"/>
      <c r="I21" s="813" t="s">
        <v>741</v>
      </c>
      <c r="J21" s="807">
        <v>148.5</v>
      </c>
      <c r="K21" s="808"/>
      <c r="L21" s="807">
        <f t="shared" si="1"/>
        <v>148.5</v>
      </c>
      <c r="M21" s="809">
        <f>219-148.5</f>
        <v>70.5</v>
      </c>
      <c r="N21" s="467">
        <v>0.32</v>
      </c>
      <c r="O21" s="817"/>
      <c r="P21" s="487"/>
      <c r="Q21" s="264"/>
      <c r="R21" s="219"/>
      <c r="S21" s="219"/>
      <c r="T21" s="435"/>
      <c r="U21" s="271"/>
      <c r="V21" s="220"/>
      <c r="W21" s="220"/>
      <c r="X21" s="219"/>
      <c r="Y21" s="219"/>
      <c r="Z21" s="219"/>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71"/>
      <c r="CD21" s="71"/>
      <c r="CE21" s="71"/>
      <c r="CF21" s="71"/>
      <c r="CG21" s="71"/>
      <c r="CH21" s="71"/>
    </row>
    <row r="22" spans="1:86" s="72" customFormat="1" ht="20.100000000000001" customHeight="1">
      <c r="A22" s="70"/>
      <c r="B22" s="813" t="s">
        <v>734</v>
      </c>
      <c r="C22" s="943" t="s">
        <v>735</v>
      </c>
      <c r="D22" s="944"/>
      <c r="E22" s="814"/>
      <c r="F22" s="815"/>
      <c r="G22" s="815"/>
      <c r="H22" s="816"/>
      <c r="I22" s="813" t="s">
        <v>742</v>
      </c>
      <c r="J22" s="807">
        <v>269.5</v>
      </c>
      <c r="K22" s="808"/>
      <c r="L22" s="807">
        <f t="shared" si="1"/>
        <v>269.5</v>
      </c>
      <c r="M22" s="809">
        <v>129.5</v>
      </c>
      <c r="N22" s="467">
        <v>0.32</v>
      </c>
      <c r="O22" s="817"/>
      <c r="P22" s="487"/>
      <c r="Q22" s="264"/>
      <c r="R22" s="219"/>
      <c r="S22" s="219"/>
      <c r="T22" s="435"/>
      <c r="U22" s="271"/>
      <c r="V22" s="220"/>
      <c r="W22" s="220"/>
      <c r="X22" s="219"/>
      <c r="Y22" s="219"/>
      <c r="Z22" s="219"/>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row>
    <row r="23" spans="1:86" s="72" customFormat="1" ht="20.100000000000001" customHeight="1">
      <c r="A23" s="70"/>
      <c r="B23" s="813" t="s">
        <v>722</v>
      </c>
      <c r="C23" s="943" t="s">
        <v>723</v>
      </c>
      <c r="D23" s="944"/>
      <c r="E23" s="814"/>
      <c r="F23" s="815"/>
      <c r="G23" s="815"/>
      <c r="H23" s="816"/>
      <c r="I23" s="813" t="s">
        <v>743</v>
      </c>
      <c r="J23" s="807">
        <v>126.5</v>
      </c>
      <c r="K23" s="808"/>
      <c r="L23" s="807">
        <f t="shared" si="1"/>
        <v>126.5</v>
      </c>
      <c r="M23" s="809">
        <f>149-126.5</f>
        <v>22.5</v>
      </c>
      <c r="N23" s="467">
        <v>0.15</v>
      </c>
      <c r="O23" s="817"/>
      <c r="P23" s="487"/>
      <c r="Q23" s="264"/>
      <c r="R23" s="219"/>
      <c r="S23" s="219"/>
      <c r="T23" s="435"/>
      <c r="U23" s="271"/>
      <c r="V23" s="220"/>
      <c r="W23" s="220"/>
      <c r="X23" s="219"/>
      <c r="Y23" s="219"/>
      <c r="Z23" s="219"/>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c r="CF23" s="71"/>
      <c r="CG23" s="71"/>
      <c r="CH23" s="71"/>
    </row>
    <row r="24" spans="1:86" s="72" customFormat="1" ht="20.100000000000001" customHeight="1">
      <c r="A24" s="70"/>
      <c r="B24" s="813" t="s">
        <v>736</v>
      </c>
      <c r="C24" s="943" t="s">
        <v>737</v>
      </c>
      <c r="D24" s="944"/>
      <c r="E24" s="814"/>
      <c r="F24" s="815"/>
      <c r="G24" s="815"/>
      <c r="H24" s="816"/>
      <c r="I24" s="813" t="s">
        <v>744</v>
      </c>
      <c r="J24" s="818">
        <v>148.5</v>
      </c>
      <c r="K24" s="819"/>
      <c r="L24" s="807">
        <f t="shared" si="1"/>
        <v>148.5</v>
      </c>
      <c r="M24" s="820">
        <f>229-J24</f>
        <v>80.5</v>
      </c>
      <c r="N24" s="467">
        <v>0.35</v>
      </c>
      <c r="O24" s="817"/>
      <c r="P24" s="487"/>
      <c r="Q24" s="264"/>
      <c r="R24" s="219"/>
      <c r="S24" s="219"/>
      <c r="T24" s="435"/>
      <c r="U24" s="271"/>
      <c r="V24" s="220"/>
      <c r="W24" s="220"/>
      <c r="X24" s="219"/>
      <c r="Y24" s="219"/>
      <c r="Z24" s="219"/>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row>
    <row r="25" spans="1:86" s="72" customFormat="1" ht="20.100000000000001" customHeight="1">
      <c r="A25" s="70"/>
      <c r="B25" s="813" t="s">
        <v>724</v>
      </c>
      <c r="C25" s="943" t="s">
        <v>725</v>
      </c>
      <c r="D25" s="944"/>
      <c r="E25" s="814"/>
      <c r="F25" s="815"/>
      <c r="G25" s="815"/>
      <c r="H25" s="816"/>
      <c r="I25" s="813" t="s">
        <v>745</v>
      </c>
      <c r="J25" s="818">
        <v>286</v>
      </c>
      <c r="K25" s="819"/>
      <c r="L25" s="807">
        <f t="shared" si="1"/>
        <v>286</v>
      </c>
      <c r="M25" s="820">
        <f>399-286</f>
        <v>113</v>
      </c>
      <c r="N25" s="467">
        <v>0.28000000000000003</v>
      </c>
      <c r="O25" s="817"/>
      <c r="P25" s="487"/>
      <c r="Q25" s="264"/>
      <c r="R25" s="219"/>
      <c r="S25" s="219"/>
      <c r="T25" s="435"/>
      <c r="U25" s="271"/>
      <c r="V25" s="220"/>
      <c r="W25" s="220"/>
      <c r="X25" s="219"/>
      <c r="Y25" s="219"/>
      <c r="Z25" s="219"/>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row>
    <row r="26" spans="1:86" s="72" customFormat="1" ht="20.100000000000001" customHeight="1">
      <c r="A26" s="70"/>
      <c r="B26" s="813" t="s">
        <v>726</v>
      </c>
      <c r="C26" s="943" t="s">
        <v>727</v>
      </c>
      <c r="D26" s="944"/>
      <c r="E26" s="814"/>
      <c r="F26" s="815"/>
      <c r="G26" s="815"/>
      <c r="H26" s="816"/>
      <c r="I26" s="813" t="s">
        <v>746</v>
      </c>
      <c r="J26" s="818">
        <v>768.9</v>
      </c>
      <c r="K26" s="819"/>
      <c r="L26" s="807">
        <f t="shared" si="1"/>
        <v>768.9</v>
      </c>
      <c r="M26" s="820">
        <f>999-768.9</f>
        <v>230.10000000000002</v>
      </c>
      <c r="N26" s="467">
        <v>0.23</v>
      </c>
      <c r="O26" s="817"/>
      <c r="P26" s="487"/>
      <c r="Q26" s="264"/>
      <c r="R26" s="219"/>
      <c r="S26" s="219"/>
      <c r="T26" s="435"/>
      <c r="U26" s="271"/>
      <c r="V26" s="220"/>
      <c r="W26" s="220"/>
      <c r="X26" s="219"/>
      <c r="Y26" s="219"/>
      <c r="Z26" s="219"/>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row>
    <row r="27" spans="1:86" s="67" customFormat="1" ht="18.75" customHeight="1">
      <c r="A27" s="61"/>
      <c r="B27" s="414" t="s">
        <v>760</v>
      </c>
      <c r="C27" s="23"/>
      <c r="D27" s="24"/>
      <c r="E27" s="25"/>
      <c r="F27" s="25"/>
      <c r="G27" s="25"/>
      <c r="H27" s="26"/>
      <c r="I27" s="26"/>
      <c r="J27" s="508"/>
      <c r="K27" s="508"/>
      <c r="L27" s="508"/>
      <c r="M27" s="509"/>
      <c r="N27" s="276"/>
      <c r="O27" s="22"/>
      <c r="P27" s="234"/>
      <c r="Q27" s="264"/>
      <c r="R27" s="219"/>
      <c r="S27" s="219"/>
      <c r="T27" s="219"/>
      <c r="U27" s="219"/>
      <c r="V27" s="220"/>
      <c r="W27" s="220"/>
      <c r="X27" s="219"/>
      <c r="Y27" s="219"/>
      <c r="Z27" s="21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row>
    <row r="28" spans="1:86" s="72" customFormat="1" ht="20.25" customHeight="1">
      <c r="A28" s="70"/>
      <c r="B28" s="813" t="s">
        <v>728</v>
      </c>
      <c r="C28" s="943" t="s">
        <v>729</v>
      </c>
      <c r="D28" s="944"/>
      <c r="E28" s="814"/>
      <c r="F28" s="815"/>
      <c r="G28" s="815"/>
      <c r="H28" s="816"/>
      <c r="I28" s="813" t="s">
        <v>747</v>
      </c>
      <c r="J28" s="818">
        <v>66</v>
      </c>
      <c r="K28" s="819"/>
      <c r="L28" s="818">
        <f>SUM(J28-K28)</f>
        <v>66</v>
      </c>
      <c r="M28" s="820">
        <f>79-66</f>
        <v>13</v>
      </c>
      <c r="N28" s="467">
        <v>0.16</v>
      </c>
      <c r="O28" s="817"/>
      <c r="P28" s="821"/>
      <c r="Q28" s="264"/>
      <c r="R28" s="219"/>
      <c r="S28" s="219"/>
      <c r="T28" s="435"/>
      <c r="U28" s="271"/>
      <c r="V28" s="220"/>
      <c r="W28" s="220"/>
      <c r="X28" s="219"/>
      <c r="Y28" s="219"/>
      <c r="Z28" s="219"/>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c r="CG28" s="71"/>
      <c r="CH28" s="71"/>
    </row>
    <row r="29" spans="1:86" s="72" customFormat="1" ht="20.100000000000001" customHeight="1">
      <c r="A29" s="70"/>
      <c r="B29" s="813" t="s">
        <v>730</v>
      </c>
      <c r="C29" s="943" t="s">
        <v>731</v>
      </c>
      <c r="D29" s="944"/>
      <c r="E29" s="814"/>
      <c r="F29" s="815"/>
      <c r="G29" s="815"/>
      <c r="H29" s="816"/>
      <c r="I29" s="813" t="s">
        <v>748</v>
      </c>
      <c r="J29" s="818">
        <v>113.3</v>
      </c>
      <c r="K29" s="819"/>
      <c r="L29" s="818">
        <f>SUM(J29-K29)</f>
        <v>113.3</v>
      </c>
      <c r="M29" s="820">
        <f>169-113.3</f>
        <v>55.7</v>
      </c>
      <c r="N29" s="467">
        <v>0.33</v>
      </c>
      <c r="O29" s="817"/>
      <c r="P29" s="821"/>
      <c r="Q29" s="264"/>
      <c r="R29" s="219"/>
      <c r="S29" s="219"/>
      <c r="T29" s="435"/>
      <c r="U29" s="271"/>
      <c r="V29" s="220"/>
      <c r="W29" s="220"/>
      <c r="X29" s="219"/>
      <c r="Y29" s="219"/>
      <c r="Z29" s="219"/>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c r="BX29" s="71"/>
      <c r="BY29" s="71"/>
      <c r="BZ29" s="71"/>
      <c r="CA29" s="71"/>
      <c r="CB29" s="71"/>
      <c r="CC29" s="71"/>
      <c r="CD29" s="71"/>
      <c r="CE29" s="71"/>
      <c r="CF29" s="71"/>
      <c r="CG29" s="71"/>
      <c r="CH29" s="71"/>
    </row>
    <row r="30" spans="1:86" s="72" customFormat="1" ht="20.100000000000001" customHeight="1">
      <c r="A30" s="70"/>
      <c r="B30" s="813" t="s">
        <v>720</v>
      </c>
      <c r="C30" s="943" t="s">
        <v>721</v>
      </c>
      <c r="D30" s="944"/>
      <c r="E30" s="814"/>
      <c r="F30" s="815"/>
      <c r="G30" s="815"/>
      <c r="H30" s="816"/>
      <c r="I30" s="813" t="s">
        <v>749</v>
      </c>
      <c r="J30" s="818">
        <v>71.5</v>
      </c>
      <c r="K30" s="819"/>
      <c r="L30" s="818">
        <f>SUM(J30-K30)</f>
        <v>71.5</v>
      </c>
      <c r="M30" s="820">
        <f>85-71.5</f>
        <v>13.5</v>
      </c>
      <c r="N30" s="467">
        <v>0.16</v>
      </c>
      <c r="O30" s="817"/>
      <c r="P30" s="821"/>
      <c r="Q30" s="264"/>
      <c r="R30" s="219"/>
      <c r="S30" s="219"/>
      <c r="T30" s="435"/>
      <c r="U30" s="271"/>
      <c r="V30" s="220"/>
      <c r="W30" s="220"/>
      <c r="X30" s="219"/>
      <c r="Y30" s="219"/>
      <c r="Z30" s="219"/>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c r="BX30" s="71"/>
      <c r="BY30" s="71"/>
      <c r="BZ30" s="71"/>
      <c r="CA30" s="71"/>
      <c r="CB30" s="71"/>
      <c r="CC30" s="71"/>
      <c r="CD30" s="71"/>
      <c r="CE30" s="71"/>
      <c r="CF30" s="71"/>
      <c r="CG30" s="71"/>
      <c r="CH30" s="71"/>
    </row>
    <row r="31" spans="1:86" s="72" customFormat="1" ht="18.75" customHeight="1">
      <c r="A31" s="70"/>
      <c r="B31" s="976" t="s">
        <v>1501</v>
      </c>
      <c r="C31" s="977"/>
      <c r="D31" s="977"/>
      <c r="E31" s="977"/>
      <c r="F31" s="977"/>
      <c r="G31" s="977"/>
      <c r="H31" s="977"/>
      <c r="I31" s="977"/>
      <c r="J31" s="977"/>
      <c r="K31" s="977"/>
      <c r="L31" s="977"/>
      <c r="M31" s="977"/>
      <c r="N31" s="977"/>
      <c r="O31" s="977"/>
      <c r="P31" s="978"/>
      <c r="Q31" s="264"/>
      <c r="R31" s="219"/>
      <c r="S31" s="219"/>
      <c r="T31" s="219"/>
      <c r="U31" s="219"/>
      <c r="V31" s="220"/>
      <c r="W31" s="220"/>
      <c r="X31" s="219"/>
      <c r="Y31" s="219"/>
      <c r="Z31" s="219"/>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c r="BY31" s="71"/>
      <c r="BZ31" s="71"/>
      <c r="CA31" s="71"/>
      <c r="CB31" s="71"/>
      <c r="CC31" s="71"/>
      <c r="CD31" s="71"/>
      <c r="CE31" s="71"/>
      <c r="CF31" s="71"/>
      <c r="CG31" s="71"/>
      <c r="CH31" s="71"/>
    </row>
    <row r="32" spans="1:86" s="72" customFormat="1" ht="18.95" customHeight="1">
      <c r="A32" s="70"/>
      <c r="B32" s="803" t="s">
        <v>1502</v>
      </c>
      <c r="C32" s="959" t="s">
        <v>1503</v>
      </c>
      <c r="D32" s="960"/>
      <c r="E32" s="804"/>
      <c r="F32" s="805"/>
      <c r="G32" s="805"/>
      <c r="H32" s="806"/>
      <c r="I32" s="803" t="s">
        <v>1508</v>
      </c>
      <c r="J32" s="807">
        <v>145</v>
      </c>
      <c r="K32" s="808"/>
      <c r="L32" s="807"/>
      <c r="M32" s="809">
        <v>104</v>
      </c>
      <c r="N32" s="467">
        <v>0.42</v>
      </c>
      <c r="O32" s="486"/>
      <c r="P32" s="487"/>
      <c r="Q32" s="264"/>
      <c r="R32" s="219"/>
      <c r="S32" s="219"/>
      <c r="T32" s="435"/>
      <c r="U32" s="271"/>
      <c r="V32" s="220"/>
      <c r="W32" s="220"/>
      <c r="X32" s="219"/>
      <c r="Y32" s="219"/>
      <c r="Z32" s="219"/>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1"/>
      <c r="BY32" s="71"/>
      <c r="BZ32" s="71"/>
      <c r="CA32" s="71"/>
      <c r="CB32" s="71"/>
      <c r="CC32" s="71"/>
      <c r="CD32" s="71"/>
      <c r="CE32" s="71"/>
      <c r="CF32" s="71"/>
      <c r="CG32" s="71"/>
      <c r="CH32" s="71"/>
    </row>
    <row r="33" spans="1:86" s="72" customFormat="1" ht="18.95" customHeight="1">
      <c r="A33" s="70"/>
      <c r="B33" s="803" t="s">
        <v>1504</v>
      </c>
      <c r="C33" s="959" t="s">
        <v>1506</v>
      </c>
      <c r="D33" s="960" t="s">
        <v>1506</v>
      </c>
      <c r="E33" s="804"/>
      <c r="F33" s="805"/>
      <c r="G33" s="805"/>
      <c r="H33" s="806"/>
      <c r="I33" s="803" t="s">
        <v>1509</v>
      </c>
      <c r="J33" s="807">
        <v>279</v>
      </c>
      <c r="K33" s="808"/>
      <c r="L33" s="807"/>
      <c r="M33" s="809">
        <v>120</v>
      </c>
      <c r="N33" s="467">
        <v>0.3</v>
      </c>
      <c r="O33" s="486"/>
      <c r="P33" s="487"/>
      <c r="Q33" s="264"/>
      <c r="R33" s="219"/>
      <c r="S33" s="219"/>
      <c r="T33" s="435"/>
      <c r="U33" s="271"/>
      <c r="V33" s="220"/>
      <c r="W33" s="220"/>
      <c r="X33" s="219"/>
      <c r="Y33" s="219"/>
      <c r="Z33" s="219"/>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c r="BY33" s="71"/>
      <c r="BZ33" s="71"/>
      <c r="CA33" s="71"/>
      <c r="CB33" s="71"/>
      <c r="CC33" s="71"/>
      <c r="CD33" s="71"/>
      <c r="CE33" s="71"/>
      <c r="CF33" s="71"/>
      <c r="CG33" s="71"/>
      <c r="CH33" s="71"/>
    </row>
    <row r="34" spans="1:86" s="72" customFormat="1" ht="18.95" customHeight="1">
      <c r="A34" s="70"/>
      <c r="B34" s="803" t="s">
        <v>1505</v>
      </c>
      <c r="C34" s="959" t="s">
        <v>1507</v>
      </c>
      <c r="D34" s="960" t="s">
        <v>1507</v>
      </c>
      <c r="E34" s="804"/>
      <c r="F34" s="805"/>
      <c r="G34" s="805"/>
      <c r="H34" s="806"/>
      <c r="I34" s="803" t="s">
        <v>1510</v>
      </c>
      <c r="J34" s="807">
        <v>699</v>
      </c>
      <c r="K34" s="808"/>
      <c r="L34" s="807"/>
      <c r="M34" s="809">
        <v>300</v>
      </c>
      <c r="N34" s="467">
        <v>0.3</v>
      </c>
      <c r="O34" s="486"/>
      <c r="P34" s="487"/>
      <c r="Q34" s="264"/>
      <c r="R34" s="219"/>
      <c r="S34" s="219"/>
      <c r="T34" s="435"/>
      <c r="U34" s="271"/>
      <c r="V34" s="220"/>
      <c r="W34" s="220"/>
      <c r="X34" s="219"/>
      <c r="Y34" s="219"/>
      <c r="Z34" s="219"/>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71"/>
      <c r="CA34" s="71"/>
      <c r="CB34" s="71"/>
      <c r="CC34" s="71"/>
      <c r="CD34" s="71"/>
      <c r="CE34" s="71"/>
      <c r="CF34" s="71"/>
      <c r="CG34" s="71"/>
      <c r="CH34" s="71"/>
    </row>
    <row r="35" spans="1:86" s="72" customFormat="1" ht="18.75" customHeight="1">
      <c r="A35" s="70"/>
      <c r="B35" s="949" t="s">
        <v>264</v>
      </c>
      <c r="C35" s="950"/>
      <c r="D35" s="950"/>
      <c r="E35" s="950"/>
      <c r="F35" s="950"/>
      <c r="G35" s="950"/>
      <c r="H35" s="950"/>
      <c r="I35" s="950"/>
      <c r="J35" s="950"/>
      <c r="K35" s="950"/>
      <c r="L35" s="950"/>
      <c r="M35" s="950"/>
      <c r="N35" s="950"/>
      <c r="O35" s="950"/>
      <c r="P35" s="951"/>
      <c r="Q35" s="264"/>
      <c r="R35" s="219"/>
      <c r="S35" s="219"/>
      <c r="T35" s="219"/>
      <c r="U35" s="219"/>
      <c r="V35" s="220"/>
      <c r="W35" s="220"/>
      <c r="X35" s="219"/>
      <c r="Y35" s="219"/>
      <c r="Z35" s="219"/>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71"/>
      <c r="CA35" s="71"/>
      <c r="CB35" s="71"/>
      <c r="CC35" s="71"/>
      <c r="CD35" s="71"/>
      <c r="CE35" s="71"/>
      <c r="CF35" s="71"/>
      <c r="CG35" s="71"/>
      <c r="CH35" s="71"/>
    </row>
    <row r="36" spans="1:86" s="72" customFormat="1" ht="18.95" customHeight="1">
      <c r="A36" s="70"/>
      <c r="B36" s="803" t="s">
        <v>89</v>
      </c>
      <c r="C36" s="959" t="s">
        <v>91</v>
      </c>
      <c r="D36" s="960"/>
      <c r="E36" s="804"/>
      <c r="F36" s="805"/>
      <c r="G36" s="805"/>
      <c r="H36" s="806"/>
      <c r="I36" s="803" t="s">
        <v>93</v>
      </c>
      <c r="J36" s="807">
        <v>299</v>
      </c>
      <c r="K36" s="808"/>
      <c r="L36" s="807">
        <f>J36-K36</f>
        <v>299</v>
      </c>
      <c r="M36" s="809">
        <v>70</v>
      </c>
      <c r="N36" s="467">
        <v>0.18970189701897019</v>
      </c>
      <c r="O36" s="486"/>
      <c r="P36" s="487"/>
      <c r="Q36" s="264"/>
      <c r="R36" s="219"/>
      <c r="S36" s="219"/>
      <c r="T36" s="435"/>
      <c r="U36" s="271"/>
      <c r="V36" s="220"/>
      <c r="W36" s="220"/>
      <c r="X36" s="219"/>
      <c r="Y36" s="219"/>
      <c r="Z36" s="219"/>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c r="BX36" s="71"/>
      <c r="BY36" s="71"/>
      <c r="BZ36" s="71"/>
      <c r="CA36" s="71"/>
      <c r="CB36" s="71"/>
      <c r="CC36" s="71"/>
      <c r="CD36" s="71"/>
      <c r="CE36" s="71"/>
      <c r="CF36" s="71"/>
      <c r="CG36" s="71"/>
      <c r="CH36" s="71"/>
    </row>
    <row r="37" spans="1:86" s="72" customFormat="1" ht="18.95" customHeight="1">
      <c r="A37" s="70"/>
      <c r="B37" s="803" t="s">
        <v>88</v>
      </c>
      <c r="C37" s="959" t="s">
        <v>90</v>
      </c>
      <c r="D37" s="960"/>
      <c r="E37" s="804"/>
      <c r="F37" s="805"/>
      <c r="G37" s="805"/>
      <c r="H37" s="806"/>
      <c r="I37" s="803" t="s">
        <v>92</v>
      </c>
      <c r="J37" s="807">
        <v>250</v>
      </c>
      <c r="K37" s="808"/>
      <c r="L37" s="807">
        <f>J37-K37</f>
        <v>250</v>
      </c>
      <c r="M37" s="809">
        <v>59</v>
      </c>
      <c r="N37" s="467">
        <v>0.19093851132686085</v>
      </c>
      <c r="O37" s="486"/>
      <c r="P37" s="487"/>
      <c r="Q37" s="264"/>
      <c r="R37" s="219"/>
      <c r="S37" s="219"/>
      <c r="T37" s="435"/>
      <c r="U37" s="271"/>
      <c r="V37" s="220"/>
      <c r="W37" s="220"/>
      <c r="X37" s="219"/>
      <c r="Y37" s="219"/>
      <c r="Z37" s="219"/>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c r="BY37" s="71"/>
      <c r="BZ37" s="71"/>
      <c r="CA37" s="71"/>
      <c r="CB37" s="71"/>
      <c r="CC37" s="71"/>
      <c r="CD37" s="71"/>
      <c r="CE37" s="71"/>
      <c r="CF37" s="71"/>
      <c r="CG37" s="71"/>
      <c r="CH37" s="71"/>
    </row>
    <row r="38" spans="1:86" s="72" customFormat="1" ht="18.95" customHeight="1">
      <c r="A38" s="70"/>
      <c r="B38" s="803" t="s">
        <v>111</v>
      </c>
      <c r="C38" s="959" t="s">
        <v>113</v>
      </c>
      <c r="D38" s="960"/>
      <c r="E38" s="804"/>
      <c r="F38" s="805"/>
      <c r="G38" s="805"/>
      <c r="H38" s="806"/>
      <c r="I38" s="803" t="s">
        <v>112</v>
      </c>
      <c r="J38" s="807">
        <v>469</v>
      </c>
      <c r="K38" s="808"/>
      <c r="L38" s="807">
        <f>J38-K38</f>
        <v>469</v>
      </c>
      <c r="M38" s="809">
        <v>110</v>
      </c>
      <c r="N38" s="467">
        <v>0.18998272884283246</v>
      </c>
      <c r="O38" s="486"/>
      <c r="P38" s="487"/>
      <c r="Q38" s="264"/>
      <c r="R38" s="219"/>
      <c r="S38" s="219"/>
      <c r="T38" s="435"/>
      <c r="U38" s="271"/>
      <c r="V38" s="220"/>
      <c r="W38" s="220"/>
      <c r="X38" s="219"/>
      <c r="Y38" s="219"/>
      <c r="Z38" s="219"/>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c r="BX38" s="71"/>
      <c r="BY38" s="71"/>
      <c r="BZ38" s="71"/>
      <c r="CA38" s="71"/>
      <c r="CB38" s="71"/>
      <c r="CC38" s="71"/>
      <c r="CD38" s="71"/>
      <c r="CE38" s="71"/>
      <c r="CF38" s="71"/>
      <c r="CG38" s="71"/>
      <c r="CH38" s="71"/>
    </row>
    <row r="39" spans="1:86" s="72" customFormat="1" ht="18.95" customHeight="1">
      <c r="A39" s="70"/>
      <c r="B39" s="803" t="s">
        <v>125</v>
      </c>
      <c r="C39" s="959" t="s">
        <v>126</v>
      </c>
      <c r="D39" s="960"/>
      <c r="E39" s="804"/>
      <c r="F39" s="805"/>
      <c r="G39" s="805"/>
      <c r="H39" s="806"/>
      <c r="I39" s="803" t="s">
        <v>127</v>
      </c>
      <c r="J39" s="807">
        <v>688</v>
      </c>
      <c r="K39" s="808"/>
      <c r="L39" s="807">
        <f>J39-K39</f>
        <v>688</v>
      </c>
      <c r="M39" s="809">
        <v>161</v>
      </c>
      <c r="N39" s="467">
        <v>0.18963486454652531</v>
      </c>
      <c r="O39" s="486"/>
      <c r="P39" s="487"/>
      <c r="Q39" s="264"/>
      <c r="R39" s="219"/>
      <c r="S39" s="219"/>
      <c r="T39" s="435"/>
      <c r="U39" s="271"/>
      <c r="V39" s="220"/>
      <c r="W39" s="220"/>
      <c r="X39" s="219"/>
      <c r="Y39" s="219"/>
      <c r="Z39" s="219"/>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c r="BX39" s="71"/>
      <c r="BY39" s="71"/>
      <c r="BZ39" s="71"/>
      <c r="CA39" s="71"/>
      <c r="CB39" s="71"/>
      <c r="CC39" s="71"/>
      <c r="CD39" s="71"/>
      <c r="CE39" s="71"/>
      <c r="CF39" s="71"/>
      <c r="CG39" s="71"/>
      <c r="CH39" s="71"/>
    </row>
    <row r="40" spans="1:86" s="72" customFormat="1" ht="18.95" customHeight="1">
      <c r="A40" s="74"/>
      <c r="B40" s="803" t="s">
        <v>140</v>
      </c>
      <c r="C40" s="822" t="s">
        <v>141</v>
      </c>
      <c r="D40" s="423"/>
      <c r="E40" s="804"/>
      <c r="F40" s="805"/>
      <c r="G40" s="805"/>
      <c r="H40" s="806"/>
      <c r="I40" s="803" t="s">
        <v>142</v>
      </c>
      <c r="J40" s="807">
        <v>526</v>
      </c>
      <c r="K40" s="808"/>
      <c r="L40" s="807">
        <f>J40-K40</f>
        <v>526</v>
      </c>
      <c r="M40" s="809">
        <v>123</v>
      </c>
      <c r="N40" s="467">
        <v>0.18952234206471494</v>
      </c>
      <c r="O40" s="486"/>
      <c r="P40" s="487"/>
      <c r="Q40" s="264"/>
      <c r="R40" s="219"/>
      <c r="S40" s="219"/>
      <c r="T40" s="435"/>
      <c r="U40" s="271"/>
      <c r="V40" s="220"/>
      <c r="W40" s="220"/>
      <c r="X40" s="219"/>
      <c r="Y40" s="219"/>
      <c r="Z40" s="219"/>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row>
    <row r="41" spans="1:86" s="72" customFormat="1" ht="18.75" customHeight="1">
      <c r="A41" s="74"/>
      <c r="B41" s="949" t="s">
        <v>1579</v>
      </c>
      <c r="C41" s="950"/>
      <c r="D41" s="950"/>
      <c r="E41" s="950"/>
      <c r="F41" s="950"/>
      <c r="G41" s="950"/>
      <c r="H41" s="950"/>
      <c r="I41" s="950"/>
      <c r="J41" s="950"/>
      <c r="K41" s="950"/>
      <c r="L41" s="950"/>
      <c r="M41" s="950"/>
      <c r="N41" s="950"/>
      <c r="O41" s="950"/>
      <c r="P41" s="951"/>
      <c r="Q41" s="264"/>
      <c r="R41" s="219"/>
      <c r="S41" s="219"/>
      <c r="T41" s="219"/>
      <c r="U41" s="219"/>
      <c r="V41" s="220"/>
      <c r="W41" s="220"/>
      <c r="X41" s="219"/>
      <c r="Y41" s="219"/>
      <c r="Z41" s="219"/>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c r="BZ41" s="71"/>
      <c r="CA41" s="71"/>
      <c r="CB41" s="71"/>
      <c r="CC41" s="71"/>
      <c r="CD41" s="71"/>
      <c r="CE41" s="71"/>
      <c r="CF41" s="71"/>
      <c r="CG41" s="71"/>
      <c r="CH41" s="71"/>
    </row>
    <row r="42" spans="1:86" s="72" customFormat="1" ht="18.75" customHeight="1">
      <c r="A42" s="74"/>
      <c r="B42" s="813" t="s">
        <v>1801</v>
      </c>
      <c r="C42" s="823" t="s">
        <v>1805</v>
      </c>
      <c r="D42" s="824"/>
      <c r="E42" s="814"/>
      <c r="F42" s="815"/>
      <c r="G42" s="815"/>
      <c r="H42" s="816"/>
      <c r="I42" s="803" t="s">
        <v>1809</v>
      </c>
      <c r="J42" s="807">
        <v>289</v>
      </c>
      <c r="K42" s="808"/>
      <c r="L42" s="807"/>
      <c r="M42" s="809">
        <v>80</v>
      </c>
      <c r="N42" s="467">
        <v>0.21680216802168023</v>
      </c>
      <c r="O42" s="817"/>
      <c r="P42" s="825"/>
      <c r="Q42" s="264"/>
      <c r="R42" s="219"/>
      <c r="S42" s="219"/>
      <c r="T42" s="219"/>
      <c r="U42" s="219"/>
      <c r="V42" s="220"/>
      <c r="W42" s="220"/>
      <c r="X42" s="219"/>
      <c r="Y42" s="219"/>
      <c r="Z42" s="219"/>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c r="BX42" s="71"/>
      <c r="BY42" s="71"/>
      <c r="BZ42" s="71"/>
      <c r="CA42" s="71"/>
      <c r="CB42" s="71"/>
      <c r="CC42" s="71"/>
      <c r="CD42" s="71"/>
      <c r="CE42" s="71"/>
      <c r="CF42" s="71"/>
      <c r="CG42" s="71"/>
      <c r="CH42" s="71"/>
    </row>
    <row r="43" spans="1:86" s="72" customFormat="1" ht="18.75" customHeight="1">
      <c r="A43" s="74"/>
      <c r="B43" s="813" t="s">
        <v>1802</v>
      </c>
      <c r="C43" s="823" t="s">
        <v>1806</v>
      </c>
      <c r="D43" s="824"/>
      <c r="E43" s="814"/>
      <c r="F43" s="815"/>
      <c r="G43" s="815"/>
      <c r="H43" s="816"/>
      <c r="I43" s="803" t="s">
        <v>1810</v>
      </c>
      <c r="J43" s="807">
        <v>479</v>
      </c>
      <c r="K43" s="808"/>
      <c r="L43" s="807"/>
      <c r="M43" s="809">
        <v>120</v>
      </c>
      <c r="N43" s="467">
        <v>0.20033388981636061</v>
      </c>
      <c r="O43" s="817"/>
      <c r="P43" s="825"/>
      <c r="Q43" s="264"/>
      <c r="R43" s="219"/>
      <c r="S43" s="219"/>
      <c r="T43" s="219"/>
      <c r="U43" s="219"/>
      <c r="V43" s="220"/>
      <c r="W43" s="220"/>
      <c r="X43" s="219"/>
      <c r="Y43" s="219"/>
      <c r="Z43" s="219"/>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c r="BX43" s="71"/>
      <c r="BY43" s="71"/>
      <c r="BZ43" s="71"/>
      <c r="CA43" s="71"/>
      <c r="CB43" s="71"/>
      <c r="CC43" s="71"/>
      <c r="CD43" s="71"/>
      <c r="CE43" s="71"/>
      <c r="CF43" s="71"/>
      <c r="CG43" s="71"/>
      <c r="CH43" s="71"/>
    </row>
    <row r="44" spans="1:86" s="72" customFormat="1" ht="18.75" customHeight="1">
      <c r="A44" s="74"/>
      <c r="B44" s="813" t="s">
        <v>1803</v>
      </c>
      <c r="C44" s="823" t="s">
        <v>1807</v>
      </c>
      <c r="D44" s="824"/>
      <c r="E44" s="814"/>
      <c r="F44" s="815"/>
      <c r="G44" s="815"/>
      <c r="H44" s="816"/>
      <c r="I44" s="803" t="s">
        <v>1811</v>
      </c>
      <c r="J44" s="807">
        <v>619</v>
      </c>
      <c r="K44" s="808"/>
      <c r="L44" s="807"/>
      <c r="M44" s="809">
        <v>160</v>
      </c>
      <c r="N44" s="467">
        <v>0.20539152759948653</v>
      </c>
      <c r="O44" s="817"/>
      <c r="P44" s="825"/>
      <c r="Q44" s="264"/>
      <c r="R44" s="219"/>
      <c r="S44" s="219"/>
      <c r="T44" s="219"/>
      <c r="U44" s="219"/>
      <c r="V44" s="220"/>
      <c r="W44" s="220"/>
      <c r="X44" s="219"/>
      <c r="Y44" s="219"/>
      <c r="Z44" s="219"/>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row>
    <row r="45" spans="1:86" s="72" customFormat="1" ht="18.75" customHeight="1">
      <c r="A45" s="74"/>
      <c r="B45" s="813" t="s">
        <v>1804</v>
      </c>
      <c r="C45" s="823" t="s">
        <v>1808</v>
      </c>
      <c r="D45" s="824"/>
      <c r="E45" s="814"/>
      <c r="F45" s="815"/>
      <c r="G45" s="815"/>
      <c r="H45" s="816"/>
      <c r="I45" s="803" t="s">
        <v>1812</v>
      </c>
      <c r="J45" s="807">
        <v>779</v>
      </c>
      <c r="K45" s="808"/>
      <c r="L45" s="807"/>
      <c r="M45" s="809">
        <v>190</v>
      </c>
      <c r="N45" s="467">
        <v>0.19607843137254902</v>
      </c>
      <c r="O45" s="817"/>
      <c r="P45" s="825"/>
      <c r="Q45" s="264"/>
      <c r="R45" s="219"/>
      <c r="S45" s="219"/>
      <c r="T45" s="219"/>
      <c r="U45" s="219"/>
      <c r="V45" s="220"/>
      <c r="W45" s="220"/>
      <c r="X45" s="219"/>
      <c r="Y45" s="219"/>
      <c r="Z45" s="219"/>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c r="BX45" s="71"/>
      <c r="BY45" s="71"/>
      <c r="BZ45" s="71"/>
      <c r="CA45" s="71"/>
      <c r="CB45" s="71"/>
      <c r="CC45" s="71"/>
      <c r="CD45" s="71"/>
      <c r="CE45" s="71"/>
      <c r="CF45" s="71"/>
      <c r="CG45" s="71"/>
      <c r="CH45" s="71"/>
    </row>
    <row r="46" spans="1:86" s="77" customFormat="1" ht="20.100000000000001" customHeight="1">
      <c r="A46" s="75"/>
      <c r="B46" s="813" t="s">
        <v>333</v>
      </c>
      <c r="C46" s="823" t="s">
        <v>381</v>
      </c>
      <c r="D46" s="824"/>
      <c r="E46" s="814"/>
      <c r="F46" s="815"/>
      <c r="G46" s="815"/>
      <c r="H46" s="816"/>
      <c r="I46" s="813" t="s">
        <v>336</v>
      </c>
      <c r="J46" s="807">
        <v>189</v>
      </c>
      <c r="K46" s="808"/>
      <c r="L46" s="807">
        <f t="shared" ref="L46:L62" si="2">J46-K46</f>
        <v>189</v>
      </c>
      <c r="M46" s="809">
        <v>50</v>
      </c>
      <c r="N46" s="467">
        <v>0.20920502092050208</v>
      </c>
      <c r="O46" s="817"/>
      <c r="P46" s="825"/>
      <c r="Q46" s="264"/>
      <c r="R46" s="219"/>
      <c r="S46" s="219"/>
      <c r="T46" s="435"/>
      <c r="U46" s="271"/>
      <c r="V46" s="220"/>
      <c r="W46" s="220"/>
      <c r="X46" s="219"/>
      <c r="Y46" s="219"/>
      <c r="Z46" s="219"/>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row>
    <row r="47" spans="1:86" s="77" customFormat="1" ht="19.5" customHeight="1">
      <c r="A47" s="75"/>
      <c r="B47" s="813" t="s">
        <v>334</v>
      </c>
      <c r="C47" s="823" t="s">
        <v>335</v>
      </c>
      <c r="D47" s="824"/>
      <c r="E47" s="814"/>
      <c r="F47" s="815"/>
      <c r="G47" s="815"/>
      <c r="H47" s="816"/>
      <c r="I47" s="813" t="s">
        <v>337</v>
      </c>
      <c r="J47" s="807">
        <v>215</v>
      </c>
      <c r="K47" s="808"/>
      <c r="L47" s="807">
        <f t="shared" si="2"/>
        <v>215</v>
      </c>
      <c r="M47" s="809">
        <v>54</v>
      </c>
      <c r="N47" s="467">
        <v>0.20074349442379183</v>
      </c>
      <c r="O47" s="817"/>
      <c r="P47" s="825"/>
      <c r="Q47" s="264"/>
      <c r="R47" s="219"/>
      <c r="S47" s="219"/>
      <c r="T47" s="435"/>
      <c r="U47" s="271"/>
      <c r="V47" s="220"/>
      <c r="W47" s="220"/>
      <c r="X47" s="219"/>
      <c r="Y47" s="219"/>
      <c r="Z47" s="219"/>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c r="CD47" s="76"/>
      <c r="CE47" s="76"/>
      <c r="CF47" s="76"/>
      <c r="CG47" s="76"/>
      <c r="CH47" s="76"/>
    </row>
    <row r="48" spans="1:86" s="77" customFormat="1" ht="20.100000000000001" customHeight="1">
      <c r="A48" s="75"/>
      <c r="B48" s="813" t="s">
        <v>492</v>
      </c>
      <c r="C48" s="823" t="s">
        <v>493</v>
      </c>
      <c r="D48" s="824"/>
      <c r="E48" s="814"/>
      <c r="F48" s="815"/>
      <c r="G48" s="815"/>
      <c r="H48" s="816"/>
      <c r="I48" s="813" t="s">
        <v>494</v>
      </c>
      <c r="J48" s="807">
        <v>365</v>
      </c>
      <c r="K48" s="808"/>
      <c r="L48" s="807">
        <f t="shared" si="2"/>
        <v>365</v>
      </c>
      <c r="M48" s="809">
        <v>94</v>
      </c>
      <c r="N48" s="467">
        <v>0.20479302832244009</v>
      </c>
      <c r="O48" s="817"/>
      <c r="P48" s="825"/>
      <c r="Q48" s="264"/>
      <c r="R48" s="219"/>
      <c r="S48" s="219"/>
      <c r="T48" s="435"/>
      <c r="U48" s="271"/>
      <c r="V48" s="220"/>
      <c r="W48" s="220"/>
      <c r="X48" s="219"/>
      <c r="Y48" s="219"/>
      <c r="Z48" s="219"/>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c r="CE48" s="76"/>
      <c r="CF48" s="76"/>
      <c r="CG48" s="76"/>
      <c r="CH48" s="76"/>
    </row>
    <row r="49" spans="1:86" s="77" customFormat="1" ht="20.100000000000001" customHeight="1">
      <c r="A49" s="75"/>
      <c r="B49" s="803" t="s">
        <v>223</v>
      </c>
      <c r="C49" s="822" t="s">
        <v>382</v>
      </c>
      <c r="D49" s="423"/>
      <c r="E49" s="804"/>
      <c r="F49" s="805"/>
      <c r="G49" s="805"/>
      <c r="H49" s="806"/>
      <c r="I49" s="803" t="s">
        <v>233</v>
      </c>
      <c r="J49" s="807">
        <v>242</v>
      </c>
      <c r="K49" s="808"/>
      <c r="L49" s="807">
        <f t="shared" si="2"/>
        <v>242</v>
      </c>
      <c r="M49" s="809">
        <v>57</v>
      </c>
      <c r="N49" s="467">
        <v>0.19063545150501673</v>
      </c>
      <c r="O49" s="486"/>
      <c r="P49" s="825"/>
      <c r="Q49" s="264"/>
      <c r="R49" s="219"/>
      <c r="S49" s="219"/>
      <c r="T49" s="435"/>
      <c r="U49" s="271"/>
      <c r="V49" s="220"/>
      <c r="W49" s="220"/>
      <c r="X49" s="219"/>
      <c r="Y49" s="219"/>
      <c r="Z49" s="219"/>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c r="CC49" s="76"/>
      <c r="CD49" s="76"/>
      <c r="CE49" s="76"/>
      <c r="CF49" s="76"/>
      <c r="CG49" s="76"/>
      <c r="CH49" s="76"/>
    </row>
    <row r="50" spans="1:86" s="77" customFormat="1" ht="20.100000000000001" customHeight="1">
      <c r="A50" s="75"/>
      <c r="B50" s="803" t="s">
        <v>224</v>
      </c>
      <c r="C50" s="822" t="s">
        <v>225</v>
      </c>
      <c r="D50" s="423"/>
      <c r="E50" s="804"/>
      <c r="F50" s="805"/>
      <c r="G50" s="805"/>
      <c r="H50" s="806"/>
      <c r="I50" s="803" t="s">
        <v>234</v>
      </c>
      <c r="J50" s="807">
        <v>404</v>
      </c>
      <c r="K50" s="808"/>
      <c r="L50" s="807">
        <f t="shared" si="2"/>
        <v>404</v>
      </c>
      <c r="M50" s="809">
        <v>95</v>
      </c>
      <c r="N50" s="467">
        <v>0.19038076152304609</v>
      </c>
      <c r="O50" s="486"/>
      <c r="P50" s="825"/>
      <c r="Q50" s="264"/>
      <c r="R50" s="219"/>
      <c r="S50" s="219"/>
      <c r="T50" s="435"/>
      <c r="U50" s="271"/>
      <c r="V50" s="220"/>
      <c r="W50" s="220"/>
      <c r="X50" s="219"/>
      <c r="Y50" s="219"/>
      <c r="Z50" s="219"/>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c r="CC50" s="76"/>
      <c r="CD50" s="76"/>
      <c r="CE50" s="76"/>
      <c r="CF50" s="76"/>
      <c r="CG50" s="76"/>
      <c r="CH50" s="76"/>
    </row>
    <row r="51" spans="1:86" s="77" customFormat="1" ht="20.100000000000001" customHeight="1">
      <c r="A51" s="75"/>
      <c r="B51" s="803" t="s">
        <v>226</v>
      </c>
      <c r="C51" s="822" t="s">
        <v>227</v>
      </c>
      <c r="D51" s="423"/>
      <c r="E51" s="804"/>
      <c r="F51" s="805"/>
      <c r="G51" s="805"/>
      <c r="H51" s="806"/>
      <c r="I51" s="803" t="s">
        <v>235</v>
      </c>
      <c r="J51" s="807">
        <v>230</v>
      </c>
      <c r="K51" s="808"/>
      <c r="L51" s="807">
        <f t="shared" si="2"/>
        <v>230</v>
      </c>
      <c r="M51" s="809">
        <v>85</v>
      </c>
      <c r="N51" s="467">
        <v>0.26984126984126983</v>
      </c>
      <c r="O51" s="486"/>
      <c r="P51" s="825"/>
      <c r="Q51" s="264"/>
      <c r="R51" s="219"/>
      <c r="S51" s="219"/>
      <c r="T51" s="435"/>
      <c r="U51" s="271"/>
      <c r="V51" s="220"/>
      <c r="W51" s="220"/>
      <c r="X51" s="219"/>
      <c r="Y51" s="219"/>
      <c r="Z51" s="219"/>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c r="CA51" s="76"/>
      <c r="CB51" s="76"/>
      <c r="CC51" s="76"/>
      <c r="CD51" s="76"/>
      <c r="CE51" s="76"/>
      <c r="CF51" s="76"/>
      <c r="CG51" s="76"/>
      <c r="CH51" s="76"/>
    </row>
    <row r="52" spans="1:86" s="77" customFormat="1" ht="20.100000000000001" customHeight="1">
      <c r="A52" s="75"/>
      <c r="B52" s="803" t="s">
        <v>228</v>
      </c>
      <c r="C52" s="822" t="s">
        <v>1749</v>
      </c>
      <c r="D52" s="423"/>
      <c r="E52" s="804"/>
      <c r="F52" s="805"/>
      <c r="G52" s="805"/>
      <c r="H52" s="806"/>
      <c r="I52" s="803" t="s">
        <v>236</v>
      </c>
      <c r="J52" s="807">
        <v>435</v>
      </c>
      <c r="K52" s="808"/>
      <c r="L52" s="807">
        <f t="shared" si="2"/>
        <v>435</v>
      </c>
      <c r="M52" s="809">
        <v>110</v>
      </c>
      <c r="N52" s="467">
        <v>0.20183486238532111</v>
      </c>
      <c r="O52" s="486"/>
      <c r="P52" s="826">
        <v>5</v>
      </c>
      <c r="Q52" s="264"/>
      <c r="R52" s="219"/>
      <c r="S52" s="219"/>
      <c r="T52" s="435"/>
      <c r="U52" s="271"/>
      <c r="V52" s="220"/>
      <c r="W52" s="220"/>
      <c r="X52" s="219"/>
      <c r="Y52" s="219"/>
      <c r="Z52" s="219"/>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c r="CC52" s="76"/>
      <c r="CD52" s="76"/>
      <c r="CE52" s="76"/>
      <c r="CF52" s="76"/>
      <c r="CG52" s="76"/>
      <c r="CH52" s="76"/>
    </row>
    <row r="53" spans="1:86" s="77" customFormat="1" ht="20.100000000000001" customHeight="1">
      <c r="A53" s="75"/>
      <c r="B53" s="803" t="s">
        <v>229</v>
      </c>
      <c r="C53" s="822" t="s">
        <v>230</v>
      </c>
      <c r="D53" s="423"/>
      <c r="E53" s="804"/>
      <c r="F53" s="805"/>
      <c r="G53" s="805"/>
      <c r="H53" s="806"/>
      <c r="I53" s="803" t="s">
        <v>237</v>
      </c>
      <c r="J53" s="807">
        <v>270</v>
      </c>
      <c r="K53" s="808"/>
      <c r="L53" s="807">
        <f t="shared" si="2"/>
        <v>270</v>
      </c>
      <c r="M53" s="809">
        <v>85</v>
      </c>
      <c r="N53" s="467">
        <v>0.23943661971830985</v>
      </c>
      <c r="O53" s="486"/>
      <c r="P53" s="487"/>
      <c r="Q53" s="264"/>
      <c r="R53" s="219"/>
      <c r="S53" s="219"/>
      <c r="T53" s="435"/>
      <c r="U53" s="271"/>
      <c r="V53" s="220"/>
      <c r="W53" s="220"/>
      <c r="X53" s="219"/>
      <c r="Y53" s="219"/>
      <c r="Z53" s="219"/>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76"/>
      <c r="CF53" s="76"/>
      <c r="CG53" s="76"/>
      <c r="CH53" s="76"/>
    </row>
    <row r="54" spans="1:86" s="77" customFormat="1" ht="20.100000000000001" customHeight="1">
      <c r="A54" s="75"/>
      <c r="B54" s="803" t="s">
        <v>231</v>
      </c>
      <c r="C54" s="822" t="s">
        <v>232</v>
      </c>
      <c r="D54" s="423"/>
      <c r="E54" s="804"/>
      <c r="F54" s="805"/>
      <c r="G54" s="805"/>
      <c r="H54" s="806"/>
      <c r="I54" s="803" t="s">
        <v>238</v>
      </c>
      <c r="J54" s="807">
        <v>440</v>
      </c>
      <c r="K54" s="808"/>
      <c r="L54" s="807">
        <f t="shared" si="2"/>
        <v>440</v>
      </c>
      <c r="M54" s="809">
        <v>105</v>
      </c>
      <c r="N54" s="467">
        <v>0.19266055045871561</v>
      </c>
      <c r="O54" s="486"/>
      <c r="P54" s="487"/>
      <c r="Q54" s="264"/>
      <c r="R54" s="219"/>
      <c r="S54" s="219"/>
      <c r="T54" s="435"/>
      <c r="U54" s="271"/>
      <c r="V54" s="220"/>
      <c r="W54" s="220"/>
      <c r="X54" s="219"/>
      <c r="Y54" s="219"/>
      <c r="Z54" s="219"/>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c r="CE54" s="76"/>
      <c r="CF54" s="76"/>
      <c r="CG54" s="76"/>
      <c r="CH54" s="76"/>
    </row>
    <row r="55" spans="1:86" s="77" customFormat="1" ht="19.5" customHeight="1">
      <c r="A55" s="75"/>
      <c r="B55" s="803" t="s">
        <v>251</v>
      </c>
      <c r="C55" s="822" t="s">
        <v>252</v>
      </c>
      <c r="D55" s="423"/>
      <c r="E55" s="804"/>
      <c r="F55" s="805"/>
      <c r="G55" s="805"/>
      <c r="H55" s="806"/>
      <c r="I55" s="803" t="s">
        <v>253</v>
      </c>
      <c r="J55" s="807">
        <v>585</v>
      </c>
      <c r="K55" s="808"/>
      <c r="L55" s="807">
        <f t="shared" si="2"/>
        <v>585</v>
      </c>
      <c r="M55" s="809">
        <v>144</v>
      </c>
      <c r="N55" s="467">
        <v>0.19753086419753085</v>
      </c>
      <c r="O55" s="486"/>
      <c r="P55" s="826">
        <v>10</v>
      </c>
      <c r="Q55" s="264"/>
      <c r="R55" s="219"/>
      <c r="S55" s="219"/>
      <c r="T55" s="435"/>
      <c r="U55" s="271"/>
      <c r="V55" s="220"/>
      <c r="W55" s="220"/>
      <c r="X55" s="219"/>
      <c r="Y55" s="219"/>
      <c r="Z55" s="219"/>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c r="CC55" s="76"/>
      <c r="CD55" s="76"/>
      <c r="CE55" s="76"/>
      <c r="CF55" s="76"/>
      <c r="CG55" s="76"/>
      <c r="CH55" s="76"/>
    </row>
    <row r="56" spans="1:86" s="77" customFormat="1" ht="19.5" customHeight="1">
      <c r="A56" s="75"/>
      <c r="B56" s="803" t="s">
        <v>827</v>
      </c>
      <c r="C56" s="822" t="s">
        <v>977</v>
      </c>
      <c r="D56" s="423"/>
      <c r="E56" s="804"/>
      <c r="F56" s="805"/>
      <c r="G56" s="805"/>
      <c r="H56" s="806"/>
      <c r="I56" s="803" t="s">
        <v>828</v>
      </c>
      <c r="J56" s="807">
        <v>699</v>
      </c>
      <c r="K56" s="808"/>
      <c r="L56" s="807">
        <f t="shared" si="2"/>
        <v>699</v>
      </c>
      <c r="M56" s="809">
        <v>180</v>
      </c>
      <c r="N56" s="467">
        <v>0.20477815699658702</v>
      </c>
      <c r="O56" s="486"/>
      <c r="P56" s="487"/>
      <c r="Q56" s="264"/>
      <c r="R56" s="219"/>
      <c r="S56" s="219"/>
      <c r="T56" s="435"/>
      <c r="U56" s="271"/>
      <c r="V56" s="220"/>
      <c r="W56" s="220"/>
      <c r="X56" s="219"/>
      <c r="Y56" s="219"/>
      <c r="Z56" s="219"/>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row>
    <row r="57" spans="1:86" s="77" customFormat="1" ht="19.5" customHeight="1">
      <c r="A57" s="75"/>
      <c r="B57" s="803" t="s">
        <v>975</v>
      </c>
      <c r="C57" s="822" t="s">
        <v>981</v>
      </c>
      <c r="D57" s="423"/>
      <c r="E57" s="804"/>
      <c r="F57" s="805"/>
      <c r="G57" s="805"/>
      <c r="H57" s="806"/>
      <c r="I57" s="803" t="s">
        <v>987</v>
      </c>
      <c r="J57" s="807">
        <v>279</v>
      </c>
      <c r="K57" s="808"/>
      <c r="L57" s="807">
        <f>J57-K57</f>
        <v>279</v>
      </c>
      <c r="M57" s="809">
        <v>70</v>
      </c>
      <c r="N57" s="467">
        <v>0.20057306590257878</v>
      </c>
      <c r="O57" s="486"/>
      <c r="P57" s="825"/>
      <c r="Q57" s="264"/>
      <c r="R57" s="219"/>
      <c r="S57" s="219"/>
      <c r="T57" s="435"/>
      <c r="U57" s="271"/>
      <c r="V57" s="220"/>
      <c r="W57" s="220"/>
      <c r="X57" s="219"/>
      <c r="Y57" s="219"/>
      <c r="Z57" s="219"/>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c r="CC57" s="76"/>
      <c r="CD57" s="76"/>
      <c r="CE57" s="76"/>
      <c r="CF57" s="76"/>
      <c r="CG57" s="76"/>
      <c r="CH57" s="76"/>
    </row>
    <row r="58" spans="1:86" s="77" customFormat="1" ht="19.5" customHeight="1">
      <c r="A58" s="75"/>
      <c r="B58" s="803" t="s">
        <v>974</v>
      </c>
      <c r="C58" s="822" t="s">
        <v>980</v>
      </c>
      <c r="D58" s="423"/>
      <c r="E58" s="804"/>
      <c r="F58" s="805"/>
      <c r="G58" s="805"/>
      <c r="H58" s="806"/>
      <c r="I58" s="803" t="s">
        <v>986</v>
      </c>
      <c r="J58" s="807">
        <v>500</v>
      </c>
      <c r="K58" s="808"/>
      <c r="L58" s="807">
        <f>J58-K58</f>
        <v>500</v>
      </c>
      <c r="M58" s="809">
        <v>119</v>
      </c>
      <c r="N58" s="467">
        <v>0.19224555735056542</v>
      </c>
      <c r="O58" s="486"/>
      <c r="P58" s="825"/>
      <c r="Q58" s="264"/>
      <c r="R58" s="219"/>
      <c r="S58" s="219"/>
      <c r="T58" s="435"/>
      <c r="U58" s="271"/>
      <c r="V58" s="220"/>
      <c r="W58" s="220"/>
      <c r="X58" s="219"/>
      <c r="Y58" s="219"/>
      <c r="Z58" s="219"/>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row>
    <row r="59" spans="1:86" s="77" customFormat="1" ht="19.5" customHeight="1">
      <c r="A59" s="75"/>
      <c r="B59" s="803" t="s">
        <v>970</v>
      </c>
      <c r="C59" s="822" t="s">
        <v>976</v>
      </c>
      <c r="D59" s="423"/>
      <c r="E59" s="804"/>
      <c r="F59" s="805"/>
      <c r="G59" s="805"/>
      <c r="H59" s="806"/>
      <c r="I59" s="803" t="s">
        <v>982</v>
      </c>
      <c r="J59" s="807">
        <v>299</v>
      </c>
      <c r="K59" s="808"/>
      <c r="L59" s="807">
        <f t="shared" si="2"/>
        <v>299</v>
      </c>
      <c r="M59" s="809">
        <v>70</v>
      </c>
      <c r="N59" s="467">
        <v>0.18970189701897019</v>
      </c>
      <c r="O59" s="486"/>
      <c r="P59" s="825"/>
      <c r="Q59" s="264"/>
      <c r="R59" s="219"/>
      <c r="S59" s="219"/>
      <c r="T59" s="435"/>
      <c r="U59" s="271"/>
      <c r="V59" s="220"/>
      <c r="W59" s="220"/>
      <c r="X59" s="219"/>
      <c r="Y59" s="219"/>
      <c r="Z59" s="219"/>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c r="CC59" s="76"/>
      <c r="CD59" s="76"/>
      <c r="CE59" s="76"/>
      <c r="CF59" s="76"/>
      <c r="CG59" s="76"/>
      <c r="CH59" s="76"/>
    </row>
    <row r="60" spans="1:86" s="77" customFormat="1" ht="19.5" customHeight="1">
      <c r="A60" s="75"/>
      <c r="B60" s="803" t="s">
        <v>971</v>
      </c>
      <c r="C60" s="822" t="s">
        <v>978</v>
      </c>
      <c r="D60" s="423"/>
      <c r="E60" s="804"/>
      <c r="F60" s="805"/>
      <c r="G60" s="805"/>
      <c r="H60" s="806"/>
      <c r="I60" s="803" t="s">
        <v>983</v>
      </c>
      <c r="J60" s="818">
        <v>499</v>
      </c>
      <c r="K60" s="819"/>
      <c r="L60" s="818">
        <f t="shared" si="2"/>
        <v>499</v>
      </c>
      <c r="M60" s="820">
        <v>120</v>
      </c>
      <c r="N60" s="467">
        <v>0.1938610662358643</v>
      </c>
      <c r="O60" s="486"/>
      <c r="P60" s="825"/>
      <c r="Q60" s="264"/>
      <c r="R60" s="219"/>
      <c r="S60" s="219"/>
      <c r="T60" s="435"/>
      <c r="U60" s="271"/>
      <c r="V60" s="220"/>
      <c r="W60" s="220"/>
      <c r="X60" s="219"/>
      <c r="Y60" s="219"/>
      <c r="Z60" s="219"/>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row>
    <row r="61" spans="1:86" s="77" customFormat="1" ht="19.5" customHeight="1">
      <c r="A61" s="75"/>
      <c r="B61" s="803" t="s">
        <v>973</v>
      </c>
      <c r="C61" s="822" t="s">
        <v>979</v>
      </c>
      <c r="D61" s="423"/>
      <c r="E61" s="804"/>
      <c r="F61" s="805"/>
      <c r="G61" s="805"/>
      <c r="H61" s="806"/>
      <c r="I61" s="803" t="s">
        <v>985</v>
      </c>
      <c r="J61" s="818">
        <v>649</v>
      </c>
      <c r="K61" s="819"/>
      <c r="L61" s="818">
        <f>J61-K61</f>
        <v>649</v>
      </c>
      <c r="M61" s="820">
        <v>160</v>
      </c>
      <c r="N61" s="467">
        <v>0.19777503090234858</v>
      </c>
      <c r="O61" s="486"/>
      <c r="P61" s="825"/>
      <c r="Q61" s="264"/>
      <c r="R61" s="219"/>
      <c r="S61" s="219"/>
      <c r="T61" s="435"/>
      <c r="U61" s="271"/>
      <c r="V61" s="220"/>
      <c r="W61" s="220"/>
      <c r="X61" s="219"/>
      <c r="Y61" s="219"/>
      <c r="Z61" s="219"/>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row>
    <row r="62" spans="1:86" s="77" customFormat="1" ht="19.5" customHeight="1">
      <c r="A62" s="75"/>
      <c r="B62" s="803" t="s">
        <v>972</v>
      </c>
      <c r="C62" s="822" t="s">
        <v>1022</v>
      </c>
      <c r="D62" s="423"/>
      <c r="E62" s="804"/>
      <c r="F62" s="805"/>
      <c r="G62" s="805"/>
      <c r="H62" s="806"/>
      <c r="I62" s="803" t="s">
        <v>984</v>
      </c>
      <c r="J62" s="818">
        <v>815</v>
      </c>
      <c r="K62" s="819"/>
      <c r="L62" s="818">
        <f t="shared" si="2"/>
        <v>815</v>
      </c>
      <c r="M62" s="820">
        <v>204</v>
      </c>
      <c r="N62" s="467">
        <v>0.20019627085377822</v>
      </c>
      <c r="O62" s="486"/>
      <c r="P62" s="825"/>
      <c r="Q62" s="264"/>
      <c r="R62" s="219"/>
      <c r="S62" s="219"/>
      <c r="T62" s="435"/>
      <c r="U62" s="271"/>
      <c r="V62" s="220"/>
      <c r="W62" s="220"/>
      <c r="X62" s="219"/>
      <c r="Y62" s="219"/>
      <c r="Z62" s="219"/>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c r="CC62" s="76"/>
      <c r="CD62" s="76"/>
      <c r="CE62" s="76"/>
      <c r="CF62" s="76"/>
      <c r="CG62" s="76"/>
      <c r="CH62" s="76"/>
    </row>
    <row r="63" spans="1:86" s="77" customFormat="1" ht="19.5" customHeight="1">
      <c r="A63" s="75"/>
      <c r="B63" s="813" t="s">
        <v>1535</v>
      </c>
      <c r="C63" s="823" t="s">
        <v>1536</v>
      </c>
      <c r="D63" s="824"/>
      <c r="E63" s="814"/>
      <c r="F63" s="815"/>
      <c r="G63" s="815"/>
      <c r="H63" s="816"/>
      <c r="I63" s="813" t="s">
        <v>1539</v>
      </c>
      <c r="J63" s="818">
        <v>440</v>
      </c>
      <c r="K63" s="819"/>
      <c r="L63" s="818"/>
      <c r="M63" s="820">
        <v>159</v>
      </c>
      <c r="N63" s="827">
        <v>0.26544240400667779</v>
      </c>
      <c r="O63" s="817"/>
      <c r="P63" s="825"/>
      <c r="Q63" s="264"/>
      <c r="R63" s="219"/>
      <c r="S63" s="219"/>
      <c r="T63" s="435"/>
      <c r="U63" s="271"/>
      <c r="V63" s="220"/>
      <c r="W63" s="220"/>
      <c r="X63" s="219"/>
      <c r="Y63" s="219"/>
      <c r="Z63" s="219"/>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c r="CC63" s="76"/>
      <c r="CD63" s="76"/>
      <c r="CE63" s="76"/>
      <c r="CF63" s="76"/>
      <c r="CG63" s="76"/>
      <c r="CH63" s="76"/>
    </row>
    <row r="64" spans="1:86" s="77" customFormat="1" ht="19.5" customHeight="1">
      <c r="A64" s="75"/>
      <c r="B64" s="813" t="s">
        <v>1537</v>
      </c>
      <c r="C64" s="823" t="s">
        <v>1538</v>
      </c>
      <c r="D64" s="824"/>
      <c r="E64" s="814"/>
      <c r="F64" s="815"/>
      <c r="G64" s="815"/>
      <c r="H64" s="816"/>
      <c r="I64" s="813" t="s">
        <v>1540</v>
      </c>
      <c r="J64" s="818">
        <v>849</v>
      </c>
      <c r="K64" s="819"/>
      <c r="L64" s="818"/>
      <c r="M64" s="820">
        <v>280</v>
      </c>
      <c r="N64" s="827">
        <v>0.24800708591674048</v>
      </c>
      <c r="O64" s="817"/>
      <c r="P64" s="825"/>
      <c r="Q64" s="264"/>
      <c r="R64" s="219"/>
      <c r="S64" s="219"/>
      <c r="T64" s="435"/>
      <c r="U64" s="271"/>
      <c r="V64" s="220"/>
      <c r="W64" s="220"/>
      <c r="X64" s="219"/>
      <c r="Y64" s="219"/>
      <c r="Z64" s="219"/>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c r="CD64" s="76"/>
      <c r="CE64" s="76"/>
      <c r="CF64" s="76"/>
      <c r="CG64" s="76"/>
      <c r="CH64" s="76"/>
    </row>
    <row r="65" spans="1:86" s="77" customFormat="1" ht="19.5" customHeight="1">
      <c r="A65" s="75"/>
      <c r="B65" s="813" t="s">
        <v>1530</v>
      </c>
      <c r="C65" s="823" t="s">
        <v>1541</v>
      </c>
      <c r="D65" s="824"/>
      <c r="E65" s="814"/>
      <c r="F65" s="815"/>
      <c r="G65" s="815"/>
      <c r="H65" s="816"/>
      <c r="I65" s="813" t="s">
        <v>1542</v>
      </c>
      <c r="J65" s="818">
        <v>210</v>
      </c>
      <c r="K65" s="819"/>
      <c r="L65" s="818"/>
      <c r="M65" s="820">
        <v>59</v>
      </c>
      <c r="N65" s="827">
        <v>0.22</v>
      </c>
      <c r="O65" s="817"/>
      <c r="P65" s="826">
        <v>5</v>
      </c>
      <c r="Q65" s="264"/>
      <c r="R65" s="219"/>
      <c r="S65" s="219"/>
      <c r="T65" s="435"/>
      <c r="U65" s="271"/>
      <c r="V65" s="220"/>
      <c r="W65" s="220"/>
      <c r="X65" s="219"/>
      <c r="Y65" s="219"/>
      <c r="Z65" s="219"/>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c r="CC65" s="76"/>
      <c r="CD65" s="76"/>
      <c r="CE65" s="76"/>
      <c r="CF65" s="76"/>
      <c r="CG65" s="76"/>
      <c r="CH65" s="76"/>
    </row>
    <row r="66" spans="1:86" s="60" customFormat="1" ht="18.75" customHeight="1">
      <c r="A66" s="65"/>
      <c r="B66" s="828" t="s">
        <v>1047</v>
      </c>
      <c r="C66" s="829"/>
      <c r="D66" s="830"/>
      <c r="E66" s="831"/>
      <c r="F66" s="831"/>
      <c r="G66" s="831"/>
      <c r="H66" s="832"/>
      <c r="I66" s="832"/>
      <c r="J66" s="833"/>
      <c r="K66" s="833"/>
      <c r="L66" s="833"/>
      <c r="M66" s="834"/>
      <c r="N66" s="835"/>
      <c r="O66" s="836"/>
      <c r="P66" s="837"/>
      <c r="Q66" s="264"/>
      <c r="R66" s="219"/>
      <c r="S66" s="219"/>
      <c r="T66" s="219"/>
      <c r="U66" s="219"/>
      <c r="V66" s="220"/>
      <c r="W66" s="220"/>
      <c r="X66" s="219"/>
      <c r="Y66" s="219"/>
      <c r="Z66" s="219"/>
    </row>
    <row r="67" spans="1:86" s="72" customFormat="1" ht="19.5" customHeight="1">
      <c r="A67" s="70"/>
      <c r="B67" s="813" t="s">
        <v>1048</v>
      </c>
      <c r="C67" s="838" t="s">
        <v>1049</v>
      </c>
      <c r="D67" s="813" t="s">
        <v>1059</v>
      </c>
      <c r="E67" s="814"/>
      <c r="F67" s="839"/>
      <c r="G67" s="839"/>
      <c r="H67" s="840"/>
      <c r="I67" s="813"/>
      <c r="J67" s="818">
        <v>749</v>
      </c>
      <c r="K67" s="841"/>
      <c r="L67" s="842"/>
      <c r="M67" s="843">
        <v>250</v>
      </c>
      <c r="N67" s="467">
        <v>0.25</v>
      </c>
      <c r="O67" s="844"/>
      <c r="P67" s="826">
        <v>15</v>
      </c>
      <c r="Q67" s="264"/>
      <c r="R67" s="219"/>
      <c r="S67" s="219"/>
      <c r="T67" s="435"/>
      <c r="U67" s="271"/>
      <c r="V67" s="220"/>
      <c r="W67" s="220"/>
      <c r="X67" s="219"/>
      <c r="Y67" s="219"/>
      <c r="Z67" s="219"/>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c r="BX67" s="71"/>
      <c r="BY67" s="71"/>
      <c r="BZ67" s="71"/>
      <c r="CA67" s="71"/>
      <c r="CB67" s="71"/>
      <c r="CC67" s="71"/>
      <c r="CD67" s="71"/>
      <c r="CE67" s="71"/>
      <c r="CF67" s="71"/>
      <c r="CG67" s="71"/>
      <c r="CH67" s="71"/>
    </row>
    <row r="68" spans="1:86" s="72" customFormat="1" ht="19.5" customHeight="1">
      <c r="A68" s="70"/>
      <c r="B68" s="813" t="s">
        <v>1050</v>
      </c>
      <c r="C68" s="838" t="s">
        <v>1051</v>
      </c>
      <c r="D68" s="813" t="s">
        <v>1060</v>
      </c>
      <c r="E68" s="814"/>
      <c r="F68" s="839"/>
      <c r="G68" s="839"/>
      <c r="H68" s="840"/>
      <c r="I68" s="813"/>
      <c r="J68" s="818">
        <v>749</v>
      </c>
      <c r="K68" s="841"/>
      <c r="L68" s="842"/>
      <c r="M68" s="843">
        <v>250</v>
      </c>
      <c r="N68" s="467">
        <v>0.25</v>
      </c>
      <c r="O68" s="844"/>
      <c r="P68" s="826">
        <v>15</v>
      </c>
      <c r="Q68" s="264"/>
      <c r="R68" s="219"/>
      <c r="S68" s="219"/>
      <c r="T68" s="435"/>
      <c r="U68" s="271"/>
      <c r="V68" s="220"/>
      <c r="W68" s="220"/>
      <c r="X68" s="219"/>
      <c r="Y68" s="219"/>
      <c r="Z68" s="219"/>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1"/>
      <c r="BS68" s="71"/>
      <c r="BT68" s="71"/>
      <c r="BU68" s="71"/>
      <c r="BV68" s="71"/>
      <c r="BW68" s="71"/>
      <c r="BX68" s="71"/>
      <c r="BY68" s="71"/>
      <c r="BZ68" s="71"/>
      <c r="CA68" s="71"/>
      <c r="CB68" s="71"/>
      <c r="CC68" s="71"/>
      <c r="CD68" s="71"/>
      <c r="CE68" s="71"/>
      <c r="CF68" s="71"/>
      <c r="CG68" s="71"/>
      <c r="CH68" s="71"/>
    </row>
    <row r="69" spans="1:86" s="60" customFormat="1" ht="24" customHeight="1">
      <c r="A69" s="65"/>
      <c r="B69" s="828" t="s">
        <v>110</v>
      </c>
      <c r="C69" s="829"/>
      <c r="D69" s="830"/>
      <c r="E69" s="831"/>
      <c r="F69" s="831"/>
      <c r="G69" s="831"/>
      <c r="H69" s="832"/>
      <c r="I69" s="832"/>
      <c r="J69" s="833"/>
      <c r="K69" s="833"/>
      <c r="L69" s="833"/>
      <c r="M69" s="845"/>
      <c r="N69" s="835"/>
      <c r="O69" s="836"/>
      <c r="P69" s="837"/>
      <c r="Q69" s="264"/>
      <c r="R69" s="219"/>
      <c r="S69" s="219"/>
      <c r="T69" s="219"/>
      <c r="U69" s="219"/>
      <c r="V69" s="220"/>
      <c r="W69" s="220"/>
      <c r="X69" s="219"/>
      <c r="Y69" s="219"/>
    </row>
    <row r="70" spans="1:86" s="60" customFormat="1" ht="24" customHeight="1">
      <c r="A70" s="65"/>
      <c r="B70" s="846" t="s">
        <v>399</v>
      </c>
      <c r="C70" s="838" t="s">
        <v>400</v>
      </c>
      <c r="D70" s="943" t="s">
        <v>144</v>
      </c>
      <c r="E70" s="945"/>
      <c r="F70" s="945"/>
      <c r="G70" s="945"/>
      <c r="H70" s="945"/>
      <c r="I70" s="944"/>
      <c r="J70" s="818">
        <v>349</v>
      </c>
      <c r="K70" s="842"/>
      <c r="L70" s="842"/>
      <c r="M70" s="843">
        <v>200</v>
      </c>
      <c r="N70" s="467">
        <v>0.36429872495446264</v>
      </c>
      <c r="O70" s="847"/>
      <c r="P70" s="848"/>
      <c r="Q70" s="264"/>
      <c r="R70" s="219"/>
      <c r="S70" s="219"/>
      <c r="T70" s="435"/>
      <c r="U70" s="271"/>
      <c r="V70" s="220"/>
      <c r="W70" s="220"/>
      <c r="X70" s="219"/>
      <c r="Y70" s="219"/>
    </row>
    <row r="71" spans="1:86" s="60" customFormat="1" ht="19.5" customHeight="1">
      <c r="A71" s="65"/>
      <c r="B71" s="846" t="s">
        <v>401</v>
      </c>
      <c r="C71" s="838" t="s">
        <v>402</v>
      </c>
      <c r="D71" s="943" t="s">
        <v>403</v>
      </c>
      <c r="E71" s="945"/>
      <c r="F71" s="945"/>
      <c r="G71" s="945"/>
      <c r="H71" s="945"/>
      <c r="I71" s="944"/>
      <c r="J71" s="818">
        <v>349</v>
      </c>
      <c r="K71" s="842"/>
      <c r="L71" s="842"/>
      <c r="M71" s="843">
        <v>200</v>
      </c>
      <c r="N71" s="467">
        <v>0.36429872495446264</v>
      </c>
      <c r="O71" s="847"/>
      <c r="P71" s="848"/>
      <c r="Q71" s="264"/>
      <c r="R71" s="219"/>
      <c r="S71" s="219"/>
      <c r="T71" s="435"/>
      <c r="U71" s="271"/>
      <c r="V71" s="220"/>
      <c r="W71" s="220"/>
      <c r="X71" s="219"/>
      <c r="Y71" s="219"/>
    </row>
    <row r="72" spans="1:86" s="87" customFormat="1" ht="20.25" customHeight="1">
      <c r="B72" s="849"/>
      <c r="C72" s="952" t="s">
        <v>95</v>
      </c>
      <c r="D72" s="952"/>
      <c r="E72" s="952"/>
      <c r="F72" s="952"/>
      <c r="G72" s="952"/>
      <c r="H72" s="952"/>
      <c r="I72" s="952"/>
      <c r="J72" s="952"/>
      <c r="K72" s="952"/>
      <c r="L72" s="952"/>
      <c r="M72" s="952"/>
      <c r="N72" s="952"/>
      <c r="O72" s="952"/>
      <c r="P72" s="953"/>
      <c r="Q72" s="264"/>
      <c r="R72" s="219"/>
      <c r="S72" s="219"/>
      <c r="T72" s="219"/>
      <c r="U72" s="219"/>
      <c r="V72" s="220"/>
      <c r="W72" s="220"/>
      <c r="X72" s="219"/>
      <c r="Y72" s="219"/>
    </row>
    <row r="73" spans="1:86" s="87" customFormat="1" ht="21" customHeight="1">
      <c r="B73" s="45"/>
      <c r="C73" s="312" t="s">
        <v>260</v>
      </c>
      <c r="D73" s="313" t="s">
        <v>131</v>
      </c>
      <c r="E73" s="316" t="s">
        <v>261</v>
      </c>
      <c r="F73" s="317"/>
      <c r="G73" s="314"/>
      <c r="H73" s="314"/>
      <c r="I73" s="315" t="s">
        <v>262</v>
      </c>
      <c r="J73" s="954" t="s">
        <v>96</v>
      </c>
      <c r="K73" s="954"/>
      <c r="L73" s="954"/>
      <c r="M73" s="954"/>
      <c r="N73" s="954"/>
      <c r="O73" s="954"/>
      <c r="P73" s="955"/>
      <c r="Q73" s="264"/>
      <c r="R73" s="219"/>
      <c r="S73" s="219"/>
      <c r="T73" s="219"/>
      <c r="U73" s="219"/>
      <c r="V73" s="220"/>
      <c r="W73" s="220"/>
      <c r="X73" s="219"/>
      <c r="Y73" s="219"/>
    </row>
    <row r="74" spans="1:86" s="304" customFormat="1" ht="20.45" customHeight="1">
      <c r="A74" s="302"/>
      <c r="B74" s="828" t="s">
        <v>143</v>
      </c>
      <c r="C74" s="850"/>
      <c r="D74" s="851"/>
      <c r="E74" s="852"/>
      <c r="F74" s="852"/>
      <c r="G74" s="852"/>
      <c r="H74" s="853"/>
      <c r="I74" s="853"/>
      <c r="J74" s="854"/>
      <c r="K74" s="854"/>
      <c r="L74" s="854"/>
      <c r="M74" s="855"/>
      <c r="N74" s="856"/>
      <c r="O74" s="856"/>
      <c r="P74" s="857"/>
      <c r="Q74" s="303"/>
      <c r="R74" s="219"/>
      <c r="S74" s="219"/>
      <c r="T74" s="219"/>
      <c r="U74" s="219"/>
      <c r="V74" s="220"/>
      <c r="W74" s="220"/>
      <c r="X74" s="219"/>
      <c r="Y74" s="219"/>
    </row>
    <row r="75" spans="1:86" s="60" customFormat="1" ht="19.5" customHeight="1">
      <c r="A75" s="65"/>
      <c r="B75" s="858" t="s">
        <v>1033</v>
      </c>
      <c r="C75" s="838" t="s">
        <v>1034</v>
      </c>
      <c r="D75" s="823" t="s">
        <v>1052</v>
      </c>
      <c r="E75" s="859"/>
      <c r="F75" s="859"/>
      <c r="G75" s="859"/>
      <c r="H75" s="859"/>
      <c r="I75" s="824"/>
      <c r="J75" s="872">
        <f>VLOOKUP(B75,[2]Model!$B$33:$D$38,3,FALSE)</f>
        <v>1173.1500000000001</v>
      </c>
      <c r="K75" s="860"/>
      <c r="L75" s="860"/>
      <c r="M75" s="860">
        <v>319.95000000000005</v>
      </c>
      <c r="N75" s="467">
        <v>0.45</v>
      </c>
      <c r="O75" s="847"/>
      <c r="P75" s="848"/>
      <c r="Q75" s="264"/>
      <c r="R75" s="219"/>
      <c r="S75" s="219"/>
      <c r="T75" s="219"/>
      <c r="U75" s="219"/>
      <c r="V75" s="220"/>
      <c r="W75" s="220"/>
      <c r="X75" s="219"/>
      <c r="Y75" s="219"/>
    </row>
    <row r="76" spans="1:86" s="60" customFormat="1" ht="19.5" customHeight="1">
      <c r="A76" s="65"/>
      <c r="B76" s="858" t="s">
        <v>1035</v>
      </c>
      <c r="C76" s="838" t="s">
        <v>1036</v>
      </c>
      <c r="D76" s="823" t="s">
        <v>1053</v>
      </c>
      <c r="E76" s="859"/>
      <c r="F76" s="859"/>
      <c r="G76" s="859"/>
      <c r="H76" s="859"/>
      <c r="I76" s="824"/>
      <c r="J76" s="872">
        <f>VLOOKUP(B76,[2]Model!$B$33:$D$38,3,FALSE)</f>
        <v>2437.0500000000002</v>
      </c>
      <c r="K76" s="860"/>
      <c r="L76" s="860"/>
      <c r="M76" s="860">
        <v>664.65000000000009</v>
      </c>
      <c r="N76" s="467">
        <v>0.45</v>
      </c>
      <c r="O76" s="847"/>
      <c r="P76" s="848"/>
      <c r="Q76" s="264"/>
      <c r="R76" s="219"/>
      <c r="S76" s="219"/>
      <c r="T76" s="219"/>
      <c r="U76" s="219"/>
      <c r="V76" s="220"/>
      <c r="W76" s="220"/>
      <c r="X76" s="219"/>
      <c r="Y76" s="219"/>
    </row>
    <row r="77" spans="1:86" s="60" customFormat="1" ht="19.5" customHeight="1">
      <c r="A77" s="65"/>
      <c r="B77" s="858" t="s">
        <v>1037</v>
      </c>
      <c r="C77" s="838" t="s">
        <v>1038</v>
      </c>
      <c r="D77" s="823" t="s">
        <v>1054</v>
      </c>
      <c r="E77" s="859"/>
      <c r="F77" s="859"/>
      <c r="G77" s="859"/>
      <c r="H77" s="859"/>
      <c r="I77" s="824"/>
      <c r="J77" s="872">
        <f>VLOOKUP(B77,[2]Model!$B$33:$D$38,3,FALSE)</f>
        <v>2852.85</v>
      </c>
      <c r="K77" s="860"/>
      <c r="L77" s="860"/>
      <c r="M77" s="860">
        <v>778.05000000000018</v>
      </c>
      <c r="N77" s="467">
        <v>0.45</v>
      </c>
      <c r="O77" s="847"/>
      <c r="P77" s="848"/>
      <c r="Q77" s="264"/>
      <c r="R77" s="219"/>
      <c r="S77" s="219"/>
      <c r="T77" s="219"/>
      <c r="U77" s="219"/>
      <c r="V77" s="220"/>
      <c r="W77" s="220"/>
      <c r="X77" s="219"/>
      <c r="Y77" s="219"/>
    </row>
    <row r="78" spans="1:86" s="60" customFormat="1" ht="19.5" customHeight="1">
      <c r="A78" s="65"/>
      <c r="B78" s="858" t="s">
        <v>1039</v>
      </c>
      <c r="C78" s="838" t="s">
        <v>1040</v>
      </c>
      <c r="D78" s="823" t="s">
        <v>1055</v>
      </c>
      <c r="E78" s="859"/>
      <c r="F78" s="859"/>
      <c r="G78" s="859"/>
      <c r="H78" s="859"/>
      <c r="I78" s="824"/>
      <c r="J78" s="872">
        <f>VLOOKUP(B78,[2]Model!$B$33:$D$38,3,FALSE)</f>
        <v>703.45</v>
      </c>
      <c r="K78" s="860"/>
      <c r="L78" s="860"/>
      <c r="M78" s="860">
        <v>191.85000000000014</v>
      </c>
      <c r="N78" s="467">
        <v>0.45</v>
      </c>
      <c r="O78" s="847"/>
      <c r="P78" s="848"/>
      <c r="Q78" s="264"/>
      <c r="R78" s="219"/>
      <c r="S78" s="219"/>
      <c r="T78" s="219"/>
      <c r="U78" s="219"/>
      <c r="V78" s="220"/>
      <c r="W78" s="220"/>
      <c r="X78" s="219"/>
      <c r="Y78" s="219"/>
    </row>
    <row r="79" spans="1:86" s="60" customFormat="1" ht="19.5" customHeight="1">
      <c r="A79" s="65"/>
      <c r="B79" s="858" t="s">
        <v>1041</v>
      </c>
      <c r="C79" s="838" t="s">
        <v>1042</v>
      </c>
      <c r="D79" s="823" t="s">
        <v>1056</v>
      </c>
      <c r="E79" s="859"/>
      <c r="F79" s="859"/>
      <c r="G79" s="859"/>
      <c r="H79" s="859"/>
      <c r="I79" s="824"/>
      <c r="J79" s="872">
        <f>VLOOKUP(B79,[2]Model!$B$33:$D$38,3,FALSE)</f>
        <v>1932.7</v>
      </c>
      <c r="K79" s="860"/>
      <c r="L79" s="860"/>
      <c r="M79" s="860">
        <v>527.09999999999991</v>
      </c>
      <c r="N79" s="467">
        <v>0.45</v>
      </c>
      <c r="O79" s="847"/>
      <c r="P79" s="848"/>
      <c r="Q79" s="264"/>
      <c r="R79" s="219"/>
      <c r="S79" s="219"/>
      <c r="T79" s="219"/>
      <c r="U79" s="219"/>
      <c r="V79" s="220"/>
      <c r="W79" s="220"/>
      <c r="X79" s="219"/>
      <c r="Y79" s="219"/>
    </row>
    <row r="80" spans="1:86" s="60" customFormat="1" ht="19.5" customHeight="1">
      <c r="A80" s="65"/>
      <c r="B80" s="858" t="s">
        <v>1043</v>
      </c>
      <c r="C80" s="838" t="s">
        <v>1044</v>
      </c>
      <c r="D80" s="823" t="s">
        <v>1057</v>
      </c>
      <c r="E80" s="859"/>
      <c r="F80" s="859"/>
      <c r="G80" s="859"/>
      <c r="H80" s="859"/>
      <c r="I80" s="824"/>
      <c r="J80" s="872">
        <f>VLOOKUP(B80,[2]Model!$B$33:$D$38,3,FALSE)</f>
        <v>2349.0500000000002</v>
      </c>
      <c r="K80" s="860"/>
      <c r="L80" s="860"/>
      <c r="M80" s="860">
        <v>640.65000000000009</v>
      </c>
      <c r="N80" s="467">
        <v>0.45</v>
      </c>
      <c r="O80" s="847"/>
      <c r="P80" s="848"/>
      <c r="Q80" s="264"/>
      <c r="R80" s="219"/>
      <c r="S80" s="219"/>
      <c r="T80" s="219"/>
      <c r="U80" s="219"/>
      <c r="V80" s="220"/>
      <c r="W80" s="220"/>
      <c r="X80" s="219"/>
      <c r="Y80" s="219"/>
    </row>
    <row r="81" spans="1:25" s="60" customFormat="1" ht="19.5" customHeight="1">
      <c r="A81" s="65"/>
      <c r="B81" s="858" t="s">
        <v>1045</v>
      </c>
      <c r="C81" s="838" t="s">
        <v>1046</v>
      </c>
      <c r="D81" s="823" t="s">
        <v>1058</v>
      </c>
      <c r="E81" s="859"/>
      <c r="F81" s="859"/>
      <c r="G81" s="859"/>
      <c r="H81" s="859"/>
      <c r="I81" s="824"/>
      <c r="J81" s="860">
        <v>5179.8999999999996</v>
      </c>
      <c r="K81" s="860"/>
      <c r="L81" s="860"/>
      <c r="M81" s="860">
        <v>914.10000000000036</v>
      </c>
      <c r="N81" s="467">
        <v>0.15000000000000005</v>
      </c>
      <c r="O81" s="847"/>
      <c r="P81" s="848"/>
      <c r="Q81" s="264"/>
      <c r="R81" s="219"/>
      <c r="S81" s="219"/>
      <c r="T81" s="219"/>
      <c r="U81" s="219"/>
      <c r="V81" s="220"/>
      <c r="W81" s="220"/>
      <c r="X81" s="219"/>
      <c r="Y81" s="219"/>
    </row>
    <row r="82" spans="1:25" s="60" customFormat="1" ht="19.5" customHeight="1">
      <c r="A82" s="65"/>
      <c r="B82" s="858" t="s">
        <v>273</v>
      </c>
      <c r="C82" s="838" t="s">
        <v>274</v>
      </c>
      <c r="D82" s="823" t="s">
        <v>281</v>
      </c>
      <c r="E82" s="859"/>
      <c r="F82" s="859"/>
      <c r="G82" s="859"/>
      <c r="H82" s="859"/>
      <c r="I82" s="824"/>
      <c r="J82" s="860">
        <v>1089</v>
      </c>
      <c r="K82" s="860"/>
      <c r="L82" s="860">
        <f>SUM(J82-K82)</f>
        <v>1089</v>
      </c>
      <c r="M82" s="860">
        <v>190</v>
      </c>
      <c r="N82" s="467">
        <v>0.1485535574667709</v>
      </c>
      <c r="O82" s="847">
        <f>ROUND('[3]ProLiant Smart Buy Servers'!$T$4*L82,0)</f>
        <v>26</v>
      </c>
      <c r="P82" s="848"/>
      <c r="Q82" s="264"/>
      <c r="R82" s="219"/>
      <c r="S82" s="219"/>
      <c r="T82" s="219"/>
      <c r="U82" s="219"/>
      <c r="V82" s="220"/>
      <c r="W82" s="220"/>
      <c r="X82" s="219"/>
      <c r="Y82" s="219"/>
    </row>
    <row r="83" spans="1:25" s="60" customFormat="1" ht="19.5" customHeight="1">
      <c r="A83" s="65"/>
      <c r="B83" s="858" t="s">
        <v>275</v>
      </c>
      <c r="C83" s="838" t="s">
        <v>276</v>
      </c>
      <c r="D83" s="943" t="s">
        <v>282</v>
      </c>
      <c r="E83" s="945"/>
      <c r="F83" s="945"/>
      <c r="G83" s="945"/>
      <c r="H83" s="945"/>
      <c r="I83" s="944"/>
      <c r="J83" s="860">
        <v>2989</v>
      </c>
      <c r="K83" s="860"/>
      <c r="L83" s="860">
        <f>SUM(J83-K83)</f>
        <v>2989</v>
      </c>
      <c r="M83" s="860">
        <v>525</v>
      </c>
      <c r="N83" s="467">
        <v>0.14940239043824702</v>
      </c>
      <c r="O83" s="847">
        <f>ROUND('[3]ProLiant Smart Buy Servers'!$T$4*L83,0)</f>
        <v>71</v>
      </c>
      <c r="P83" s="848"/>
      <c r="Q83" s="264"/>
      <c r="R83" s="219"/>
      <c r="S83" s="219"/>
      <c r="T83" s="219"/>
      <c r="U83" s="219"/>
      <c r="V83" s="220"/>
      <c r="W83" s="220"/>
      <c r="X83" s="219"/>
      <c r="Y83" s="219"/>
    </row>
    <row r="84" spans="1:25" s="60" customFormat="1" ht="19.5" customHeight="1">
      <c r="A84" s="65"/>
      <c r="B84" s="858" t="s">
        <v>277</v>
      </c>
      <c r="C84" s="838" t="s">
        <v>278</v>
      </c>
      <c r="D84" s="943" t="s">
        <v>283</v>
      </c>
      <c r="E84" s="945"/>
      <c r="F84" s="945"/>
      <c r="G84" s="945"/>
      <c r="H84" s="945"/>
      <c r="I84" s="944"/>
      <c r="J84" s="860">
        <v>3629</v>
      </c>
      <c r="K84" s="860"/>
      <c r="L84" s="860">
        <f>SUM(J84-K84)</f>
        <v>3629</v>
      </c>
      <c r="M84" s="860">
        <v>642</v>
      </c>
      <c r="N84" s="467">
        <v>0.15031608522594239</v>
      </c>
      <c r="O84" s="847">
        <f>ROUND('[3]ProLiant Smart Buy Servers'!$T$4*L84,0)</f>
        <v>87</v>
      </c>
      <c r="P84" s="848"/>
      <c r="Q84" s="264"/>
      <c r="R84" s="219"/>
      <c r="S84" s="219"/>
      <c r="T84" s="219"/>
      <c r="U84" s="219"/>
      <c r="V84" s="220"/>
      <c r="W84" s="220"/>
      <c r="X84" s="219"/>
      <c r="Y84" s="219"/>
    </row>
    <row r="85" spans="1:25" s="60" customFormat="1" ht="19.5" customHeight="1">
      <c r="A85" s="65"/>
      <c r="B85" s="858" t="s">
        <v>279</v>
      </c>
      <c r="C85" s="838" t="s">
        <v>280</v>
      </c>
      <c r="D85" s="943" t="s">
        <v>284</v>
      </c>
      <c r="E85" s="945"/>
      <c r="F85" s="945"/>
      <c r="G85" s="945"/>
      <c r="H85" s="945"/>
      <c r="I85" s="944"/>
      <c r="J85" s="860">
        <v>5179</v>
      </c>
      <c r="K85" s="860"/>
      <c r="L85" s="860">
        <f>SUM(J85-K85)</f>
        <v>5179</v>
      </c>
      <c r="M85" s="860">
        <v>915</v>
      </c>
      <c r="N85" s="467">
        <v>0.15014768624876929</v>
      </c>
      <c r="O85" s="847">
        <f>ROUND('[3]ProLiant Smart Buy Servers'!$T$4*L85,0)</f>
        <v>124</v>
      </c>
      <c r="P85" s="848"/>
      <c r="Q85" s="264"/>
      <c r="R85" s="219"/>
      <c r="S85" s="219"/>
      <c r="T85" s="219"/>
      <c r="U85" s="219"/>
      <c r="V85" s="220"/>
      <c r="W85" s="220"/>
      <c r="X85" s="219"/>
      <c r="Y85" s="219"/>
    </row>
    <row r="86" spans="1:25" s="87" customFormat="1" ht="6" customHeight="1">
      <c r="B86" s="45"/>
      <c r="C86" s="46"/>
      <c r="D86" s="47"/>
      <c r="E86" s="48"/>
      <c r="F86" s="46"/>
      <c r="G86" s="861"/>
      <c r="H86" s="48"/>
      <c r="I86" s="49"/>
      <c r="J86" s="510"/>
      <c r="K86" s="510"/>
      <c r="L86" s="510"/>
      <c r="M86" s="510"/>
      <c r="N86" s="298"/>
      <c r="O86" s="298"/>
      <c r="P86" s="299"/>
      <c r="Q86" s="264"/>
      <c r="R86" s="219"/>
      <c r="S86" s="219"/>
      <c r="T86" s="219"/>
      <c r="U86" s="220"/>
      <c r="V86" s="219"/>
      <c r="W86" s="219"/>
    </row>
    <row r="87" spans="1:25" s="87" customFormat="1" ht="86.25" customHeight="1">
      <c r="B87" s="45"/>
      <c r="C87" s="956" t="s">
        <v>2125</v>
      </c>
      <c r="D87" s="957"/>
      <c r="E87" s="957"/>
      <c r="F87" s="957"/>
      <c r="G87" s="957"/>
      <c r="H87" s="957"/>
      <c r="I87" s="957"/>
      <c r="J87" s="957"/>
      <c r="K87" s="957"/>
      <c r="L87" s="957"/>
      <c r="M87" s="957"/>
      <c r="N87" s="957"/>
      <c r="O87" s="957"/>
      <c r="P87" s="958"/>
      <c r="Q87" s="264"/>
      <c r="R87" s="219"/>
      <c r="S87" s="219"/>
      <c r="T87" s="219"/>
      <c r="U87" s="220"/>
      <c r="V87" s="219"/>
      <c r="W87" s="219"/>
    </row>
    <row r="88" spans="1:25" s="78" customFormat="1" ht="18.75" customHeight="1">
      <c r="A88" s="946" t="s">
        <v>2126</v>
      </c>
      <c r="B88" s="947"/>
      <c r="C88" s="947"/>
      <c r="D88" s="947"/>
      <c r="E88" s="947"/>
      <c r="F88" s="947"/>
      <c r="G88" s="864"/>
      <c r="H88" s="864"/>
      <c r="I88" s="865"/>
      <c r="J88" s="865"/>
      <c r="K88" s="948"/>
      <c r="L88" s="948"/>
      <c r="M88" s="866"/>
      <c r="N88" s="867"/>
      <c r="O88" s="867"/>
      <c r="P88" s="867"/>
      <c r="Q88" s="64"/>
      <c r="R88" s="80"/>
      <c r="S88" s="219"/>
      <c r="T88" s="271"/>
      <c r="U88" s="219"/>
      <c r="V88" s="219"/>
      <c r="W88" s="219"/>
      <c r="X88" s="219"/>
    </row>
    <row r="89" spans="1:25" s="78" customFormat="1" ht="30">
      <c r="A89" s="868"/>
      <c r="B89" s="873" t="s">
        <v>2127</v>
      </c>
      <c r="C89" s="874" t="s">
        <v>2128</v>
      </c>
      <c r="D89" s="972" t="s">
        <v>2129</v>
      </c>
      <c r="E89" s="972"/>
      <c r="F89" s="972"/>
      <c r="G89" s="972"/>
      <c r="H89" s="972"/>
      <c r="I89" s="972"/>
      <c r="J89" s="875">
        <v>224.1</v>
      </c>
      <c r="K89" s="876"/>
      <c r="L89" s="875"/>
      <c r="M89" s="877">
        <v>24.9</v>
      </c>
      <c r="N89" s="878">
        <v>0.1</v>
      </c>
      <c r="O89" s="869"/>
      <c r="P89" s="869"/>
      <c r="Q89" s="64"/>
      <c r="R89" s="80"/>
      <c r="S89" s="219"/>
      <c r="T89" s="271"/>
      <c r="U89" s="219"/>
      <c r="V89" s="219"/>
      <c r="W89" s="219"/>
      <c r="X89" s="219"/>
    </row>
    <row r="90" spans="1:25" s="78" customFormat="1" ht="30">
      <c r="A90" s="868"/>
      <c r="B90" s="873" t="s">
        <v>2130</v>
      </c>
      <c r="C90" s="874" t="s">
        <v>2131</v>
      </c>
      <c r="D90" s="973" t="s">
        <v>2132</v>
      </c>
      <c r="E90" s="974"/>
      <c r="F90" s="974"/>
      <c r="G90" s="974"/>
      <c r="H90" s="974"/>
      <c r="I90" s="975"/>
      <c r="J90" s="875">
        <v>358.2</v>
      </c>
      <c r="K90" s="876"/>
      <c r="L90" s="879">
        <v>722</v>
      </c>
      <c r="M90" s="877">
        <v>39.799999999999997</v>
      </c>
      <c r="N90" s="878">
        <v>0.1</v>
      </c>
      <c r="O90" s="869"/>
      <c r="P90" s="869"/>
      <c r="Q90" s="64"/>
      <c r="R90" s="80"/>
      <c r="S90" s="219"/>
      <c r="T90" s="271"/>
      <c r="U90" s="219"/>
      <c r="V90" s="219"/>
      <c r="W90" s="219"/>
      <c r="X90" s="219"/>
    </row>
    <row r="91" spans="1:25" s="78" customFormat="1" ht="30">
      <c r="A91" s="868"/>
      <c r="B91" s="873" t="s">
        <v>2133</v>
      </c>
      <c r="C91" s="874" t="s">
        <v>2134</v>
      </c>
      <c r="D91" s="973" t="s">
        <v>2135</v>
      </c>
      <c r="E91" s="974"/>
      <c r="F91" s="974"/>
      <c r="G91" s="974"/>
      <c r="H91" s="974"/>
      <c r="I91" s="975"/>
      <c r="J91" s="875">
        <v>649.79999999999995</v>
      </c>
      <c r="K91" s="876"/>
      <c r="L91" s="879">
        <v>3778</v>
      </c>
      <c r="M91" s="877">
        <v>72.2</v>
      </c>
      <c r="N91" s="878">
        <v>0.1</v>
      </c>
      <c r="O91" s="869"/>
      <c r="P91" s="869"/>
      <c r="Q91" s="64"/>
      <c r="R91" s="80"/>
      <c r="S91" s="219"/>
      <c r="T91" s="271"/>
      <c r="U91" s="219"/>
      <c r="V91" s="219"/>
      <c r="W91" s="219"/>
      <c r="X91" s="219"/>
    </row>
    <row r="92" spans="1:25" s="78" customFormat="1" ht="24" customHeight="1">
      <c r="A92" s="868"/>
      <c r="B92" s="979" t="s">
        <v>2136</v>
      </c>
      <c r="C92" s="980"/>
      <c r="D92" s="980"/>
      <c r="E92" s="980"/>
      <c r="F92" s="980"/>
      <c r="G92" s="980"/>
      <c r="H92" s="980"/>
      <c r="I92" s="980"/>
      <c r="J92" s="980"/>
      <c r="K92" s="980"/>
      <c r="L92" s="980"/>
      <c r="M92" s="980"/>
      <c r="N92" s="980"/>
      <c r="O92" s="980"/>
      <c r="P92" s="981"/>
      <c r="Q92" s="64"/>
      <c r="R92" s="80"/>
      <c r="S92" s="219"/>
      <c r="T92" s="271"/>
      <c r="U92" s="219"/>
      <c r="V92" s="219"/>
      <c r="W92" s="219"/>
      <c r="X92" s="219"/>
    </row>
    <row r="93" spans="1:25" s="78" customFormat="1" ht="33.75" customHeight="1">
      <c r="A93" s="868"/>
      <c r="B93" s="873" t="s">
        <v>2137</v>
      </c>
      <c r="C93" s="874" t="s">
        <v>2138</v>
      </c>
      <c r="D93" s="982" t="s">
        <v>2139</v>
      </c>
      <c r="E93" s="983"/>
      <c r="F93" s="983"/>
      <c r="G93" s="983"/>
      <c r="H93" s="983"/>
      <c r="I93" s="984"/>
      <c r="J93" s="875">
        <v>224.1</v>
      </c>
      <c r="K93" s="876"/>
      <c r="L93" s="879">
        <v>138</v>
      </c>
      <c r="M93" s="877">
        <v>24.9</v>
      </c>
      <c r="N93" s="878">
        <v>0.1</v>
      </c>
      <c r="O93" s="869"/>
      <c r="P93" s="869"/>
      <c r="Q93" s="64"/>
      <c r="R93" s="80"/>
      <c r="S93" s="219"/>
      <c r="T93" s="271"/>
      <c r="U93" s="219"/>
      <c r="V93" s="219"/>
      <c r="W93" s="219"/>
      <c r="X93" s="219"/>
    </row>
    <row r="94" spans="1:25" s="78" customFormat="1" ht="37.5" customHeight="1">
      <c r="A94" s="868"/>
      <c r="B94" s="873" t="s">
        <v>2140</v>
      </c>
      <c r="C94" s="874" t="s">
        <v>2141</v>
      </c>
      <c r="D94" s="973" t="s">
        <v>2142</v>
      </c>
      <c r="E94" s="974"/>
      <c r="F94" s="974"/>
      <c r="G94" s="974"/>
      <c r="H94" s="974"/>
      <c r="I94" s="975"/>
      <c r="J94" s="875">
        <v>358.2</v>
      </c>
      <c r="K94" s="876"/>
      <c r="L94" s="879">
        <v>32</v>
      </c>
      <c r="M94" s="877">
        <v>39.799999999999997</v>
      </c>
      <c r="N94" s="878">
        <v>0.1</v>
      </c>
      <c r="O94" s="869"/>
      <c r="P94" s="869"/>
      <c r="Q94" s="64"/>
      <c r="R94" s="80"/>
      <c r="S94" s="219"/>
      <c r="T94" s="271"/>
      <c r="U94" s="219"/>
      <c r="V94" s="219"/>
      <c r="W94" s="219"/>
      <c r="X94" s="219"/>
    </row>
    <row r="95" spans="1:25" s="78" customFormat="1" ht="34.5" customHeight="1">
      <c r="A95" s="868"/>
      <c r="B95" s="873" t="s">
        <v>1790</v>
      </c>
      <c r="C95" s="874" t="s">
        <v>2143</v>
      </c>
      <c r="D95" s="973" t="s">
        <v>2144</v>
      </c>
      <c r="E95" s="974"/>
      <c r="F95" s="974"/>
      <c r="G95" s="974"/>
      <c r="H95" s="974"/>
      <c r="I95" s="975"/>
      <c r="J95" s="875">
        <v>649.79999999999995</v>
      </c>
      <c r="K95" s="880"/>
      <c r="L95" s="880"/>
      <c r="M95" s="877">
        <v>72.2</v>
      </c>
      <c r="N95" s="878">
        <v>0.1</v>
      </c>
      <c r="O95" s="869"/>
      <c r="P95" s="869"/>
      <c r="Q95" s="64"/>
      <c r="R95" s="80"/>
      <c r="S95" s="219"/>
      <c r="T95" s="271"/>
      <c r="U95" s="219"/>
      <c r="V95" s="219"/>
      <c r="W95" s="219"/>
      <c r="X95" s="219"/>
    </row>
    <row r="96" spans="1:25" s="78" customFormat="1" ht="34.5" customHeight="1">
      <c r="A96" s="868"/>
      <c r="B96" s="979" t="s">
        <v>2145</v>
      </c>
      <c r="C96" s="980"/>
      <c r="D96" s="980"/>
      <c r="E96" s="980"/>
      <c r="F96" s="980"/>
      <c r="G96" s="980"/>
      <c r="H96" s="980"/>
      <c r="I96" s="980"/>
      <c r="J96" s="980"/>
      <c r="K96" s="980"/>
      <c r="L96" s="980"/>
      <c r="M96" s="980"/>
      <c r="N96" s="980"/>
      <c r="O96" s="980"/>
      <c r="P96" s="981"/>
      <c r="Q96" s="64"/>
      <c r="R96" s="80"/>
      <c r="S96" s="219"/>
      <c r="T96" s="271"/>
      <c r="U96" s="219"/>
      <c r="V96" s="219"/>
      <c r="W96" s="219"/>
      <c r="X96" s="219"/>
    </row>
    <row r="97" spans="1:86" s="78" customFormat="1" ht="34.5" customHeight="1">
      <c r="A97" s="868"/>
      <c r="B97" s="873" t="s">
        <v>2146</v>
      </c>
      <c r="C97" s="874" t="s">
        <v>2138</v>
      </c>
      <c r="D97" s="982" t="s">
        <v>2139</v>
      </c>
      <c r="E97" s="983"/>
      <c r="F97" s="983"/>
      <c r="G97" s="983"/>
      <c r="H97" s="983"/>
      <c r="I97" s="984"/>
      <c r="J97" s="875">
        <v>224.1</v>
      </c>
      <c r="K97" s="881"/>
      <c r="L97" s="881"/>
      <c r="M97" s="877">
        <v>24.9</v>
      </c>
      <c r="N97" s="878">
        <v>0.1</v>
      </c>
      <c r="O97" s="869"/>
      <c r="P97" s="869"/>
      <c r="Q97" s="64"/>
      <c r="R97" s="80"/>
      <c r="S97" s="219"/>
      <c r="T97" s="271"/>
      <c r="U97" s="219"/>
      <c r="V97" s="219"/>
      <c r="W97" s="219"/>
      <c r="X97" s="219"/>
    </row>
    <row r="98" spans="1:86" s="78" customFormat="1" ht="34.5" customHeight="1">
      <c r="A98" s="868"/>
      <c r="B98" s="873" t="s">
        <v>2147</v>
      </c>
      <c r="C98" s="874" t="s">
        <v>2141</v>
      </c>
      <c r="D98" s="973" t="s">
        <v>2148</v>
      </c>
      <c r="E98" s="974"/>
      <c r="F98" s="974"/>
      <c r="G98" s="974"/>
      <c r="H98" s="974"/>
      <c r="I98" s="975"/>
      <c r="J98" s="875">
        <v>358.2</v>
      </c>
      <c r="K98" s="882"/>
      <c r="L98" s="882"/>
      <c r="M98" s="877">
        <v>39.799999999999997</v>
      </c>
      <c r="N98" s="878">
        <v>0.1</v>
      </c>
      <c r="O98" s="869"/>
      <c r="P98" s="869"/>
      <c r="Q98" s="64"/>
      <c r="R98" s="80"/>
      <c r="S98" s="219"/>
      <c r="T98" s="271"/>
      <c r="U98" s="219"/>
      <c r="V98" s="219"/>
      <c r="W98" s="219"/>
      <c r="X98" s="219"/>
    </row>
    <row r="99" spans="1:86" s="78" customFormat="1" ht="34.5" customHeight="1">
      <c r="A99" s="868"/>
      <c r="B99" s="873" t="s">
        <v>2149</v>
      </c>
      <c r="C99" s="874" t="s">
        <v>2143</v>
      </c>
      <c r="D99" s="973" t="s">
        <v>2144</v>
      </c>
      <c r="E99" s="974"/>
      <c r="F99" s="974"/>
      <c r="G99" s="974"/>
      <c r="H99" s="974"/>
      <c r="I99" s="975"/>
      <c r="J99" s="875">
        <v>649.79999999999995</v>
      </c>
      <c r="K99" s="880"/>
      <c r="L99" s="880"/>
      <c r="M99" s="877">
        <v>72.2</v>
      </c>
      <c r="N99" s="878">
        <v>0.1</v>
      </c>
      <c r="O99" s="869"/>
      <c r="P99" s="869"/>
      <c r="Q99" s="64"/>
      <c r="R99" s="80"/>
      <c r="S99" s="219"/>
      <c r="T99" s="271"/>
      <c r="U99" s="219"/>
      <c r="V99" s="219"/>
      <c r="W99" s="219"/>
      <c r="X99" s="219"/>
    </row>
    <row r="100" spans="1:86" s="78" customFormat="1" ht="34.5" customHeight="1">
      <c r="A100" s="868"/>
      <c r="B100" s="979" t="s">
        <v>2150</v>
      </c>
      <c r="C100" s="980"/>
      <c r="D100" s="980"/>
      <c r="E100" s="980"/>
      <c r="F100" s="980"/>
      <c r="G100" s="980"/>
      <c r="H100" s="980"/>
      <c r="I100" s="980"/>
      <c r="J100" s="980"/>
      <c r="K100" s="980"/>
      <c r="L100" s="980"/>
      <c r="M100" s="980"/>
      <c r="N100" s="981"/>
      <c r="O100" s="869"/>
      <c r="P100" s="867"/>
      <c r="Q100" s="871"/>
      <c r="R100" s="871"/>
      <c r="S100" s="871"/>
      <c r="T100" s="871"/>
      <c r="U100" s="871"/>
      <c r="V100" s="871"/>
      <c r="W100" s="871"/>
      <c r="X100" s="871"/>
      <c r="Y100" s="871"/>
      <c r="Z100" s="871"/>
      <c r="AA100" s="871"/>
      <c r="AB100" s="871"/>
    </row>
    <row r="101" spans="1:86" s="78" customFormat="1" ht="34.5" customHeight="1">
      <c r="A101" s="868"/>
      <c r="B101" s="873" t="s">
        <v>2151</v>
      </c>
      <c r="C101" s="874" t="s">
        <v>2138</v>
      </c>
      <c r="D101" s="972" t="s">
        <v>2139</v>
      </c>
      <c r="E101" s="972"/>
      <c r="F101" s="972"/>
      <c r="G101" s="972"/>
      <c r="H101" s="972"/>
      <c r="I101" s="972"/>
      <c r="J101" s="875">
        <v>224.1</v>
      </c>
      <c r="K101" s="883"/>
      <c r="L101" s="883"/>
      <c r="M101" s="877">
        <v>24.9</v>
      </c>
      <c r="N101" s="878">
        <v>0.1</v>
      </c>
      <c r="O101" s="869"/>
      <c r="P101" s="870"/>
      <c r="Q101" s="64"/>
      <c r="R101" s="80"/>
      <c r="S101" s="219"/>
      <c r="T101" s="271"/>
      <c r="U101" s="219"/>
      <c r="V101" s="219"/>
      <c r="W101" s="219"/>
      <c r="X101" s="219"/>
    </row>
    <row r="102" spans="1:86" s="78" customFormat="1" ht="34.5" customHeight="1">
      <c r="A102" s="868"/>
      <c r="B102" s="873" t="s">
        <v>2152</v>
      </c>
      <c r="C102" s="874" t="s">
        <v>2141</v>
      </c>
      <c r="D102" s="972" t="s">
        <v>2148</v>
      </c>
      <c r="E102" s="972"/>
      <c r="F102" s="972"/>
      <c r="G102" s="972"/>
      <c r="H102" s="972"/>
      <c r="I102" s="972"/>
      <c r="J102" s="875">
        <v>358.2</v>
      </c>
      <c r="K102" s="884"/>
      <c r="L102" s="884"/>
      <c r="M102" s="877">
        <v>39.799999999999997</v>
      </c>
      <c r="N102" s="878">
        <v>0.1</v>
      </c>
      <c r="O102" s="869"/>
      <c r="P102" s="869"/>
      <c r="Q102" s="64"/>
      <c r="R102" s="80"/>
      <c r="S102" s="219"/>
      <c r="T102" s="271"/>
      <c r="U102" s="219"/>
      <c r="V102" s="219"/>
      <c r="W102" s="219"/>
      <c r="X102" s="219"/>
    </row>
    <row r="103" spans="1:86" s="78" customFormat="1" ht="34.5" customHeight="1">
      <c r="A103" s="868"/>
      <c r="B103" s="873" t="s">
        <v>2153</v>
      </c>
      <c r="C103" s="874" t="s">
        <v>2143</v>
      </c>
      <c r="D103" s="972" t="s">
        <v>2144</v>
      </c>
      <c r="E103" s="972"/>
      <c r="F103" s="972"/>
      <c r="G103" s="972"/>
      <c r="H103" s="972"/>
      <c r="I103" s="972"/>
      <c r="J103" s="875">
        <v>649.79999999999995</v>
      </c>
      <c r="K103" s="884"/>
      <c r="L103" s="884"/>
      <c r="M103" s="877">
        <v>72.2</v>
      </c>
      <c r="N103" s="878">
        <v>0.1</v>
      </c>
      <c r="O103" s="869"/>
      <c r="P103" s="869"/>
      <c r="Q103" s="64"/>
      <c r="R103" s="80"/>
      <c r="S103" s="219"/>
      <c r="T103" s="271"/>
      <c r="U103" s="219"/>
      <c r="V103" s="219"/>
      <c r="W103" s="219"/>
      <c r="X103" s="219"/>
    </row>
    <row r="104" spans="1:86" s="78" customFormat="1" ht="34.5" customHeight="1" thickBot="1">
      <c r="A104" s="885"/>
      <c r="B104" s="886"/>
      <c r="C104" s="887"/>
      <c r="D104" s="888"/>
      <c r="E104" s="888"/>
      <c r="F104" s="888"/>
      <c r="G104" s="888"/>
      <c r="H104" s="888"/>
      <c r="I104" s="888"/>
      <c r="J104" s="889"/>
      <c r="K104" s="890"/>
      <c r="L104" s="890"/>
      <c r="M104" s="891"/>
      <c r="N104" s="892"/>
      <c r="O104" s="869"/>
      <c r="P104" s="870"/>
      <c r="Q104" s="64"/>
      <c r="R104" s="80"/>
      <c r="S104" s="219"/>
      <c r="T104" s="271"/>
      <c r="U104" s="219"/>
      <c r="V104" s="219"/>
      <c r="W104" s="219"/>
      <c r="X104" s="219"/>
    </row>
    <row r="105" spans="1:86" s="83" customFormat="1" ht="25.15" customHeight="1" thickBot="1">
      <c r="A105" s="81"/>
      <c r="B105" s="895"/>
      <c r="C105" s="896" t="s">
        <v>68</v>
      </c>
      <c r="D105" s="897"/>
      <c r="E105" s="898"/>
      <c r="F105" s="898"/>
      <c r="G105" s="899"/>
      <c r="H105" s="79"/>
      <c r="I105" s="79"/>
      <c r="J105" s="893"/>
      <c r="K105" s="893"/>
      <c r="L105" s="893"/>
      <c r="M105" s="894"/>
      <c r="N105" s="640"/>
      <c r="O105" s="862"/>
      <c r="P105" s="711"/>
      <c r="Q105" s="264"/>
      <c r="R105" s="60"/>
      <c r="S105" s="219"/>
      <c r="T105" s="271"/>
      <c r="U105" s="220"/>
      <c r="V105" s="219"/>
      <c r="W105" s="219"/>
      <c r="X105" s="219"/>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c r="BI105" s="80"/>
      <c r="BJ105" s="80"/>
      <c r="BK105" s="80"/>
      <c r="BL105" s="80"/>
      <c r="BM105" s="80"/>
      <c r="BN105" s="80"/>
      <c r="BO105" s="80"/>
      <c r="BP105" s="80"/>
      <c r="BQ105" s="80"/>
      <c r="BR105" s="80"/>
      <c r="BS105" s="80"/>
      <c r="BT105" s="80"/>
      <c r="BU105" s="80"/>
      <c r="BV105" s="80"/>
      <c r="BW105" s="80"/>
      <c r="BX105" s="80"/>
      <c r="BY105" s="80"/>
      <c r="BZ105" s="80"/>
      <c r="CA105" s="80"/>
      <c r="CB105" s="80"/>
      <c r="CC105" s="80"/>
      <c r="CD105" s="80"/>
      <c r="CE105" s="80"/>
      <c r="CF105" s="80"/>
      <c r="CG105" s="80"/>
      <c r="CH105" s="80"/>
    </row>
    <row r="106" spans="1:86" s="83" customFormat="1" ht="183.75" customHeight="1">
      <c r="A106" s="82"/>
      <c r="B106" s="711"/>
      <c r="C106" s="711"/>
      <c r="D106" s="711"/>
      <c r="E106" s="711"/>
      <c r="F106" s="711"/>
      <c r="G106" s="711"/>
      <c r="H106" s="711"/>
      <c r="I106" s="711"/>
      <c r="J106" s="711"/>
      <c r="K106" s="711"/>
      <c r="L106" s="711"/>
      <c r="M106" s="711"/>
      <c r="N106" s="711"/>
      <c r="O106" s="711"/>
      <c r="P106" s="710"/>
      <c r="Q106" s="264"/>
      <c r="R106" s="60"/>
      <c r="S106" s="219"/>
      <c r="T106" s="271"/>
      <c r="U106" s="220"/>
      <c r="V106" s="219"/>
      <c r="W106" s="219"/>
      <c r="X106" s="219"/>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c r="BJ106" s="80"/>
      <c r="BK106" s="80"/>
      <c r="BL106" s="80"/>
      <c r="BM106" s="80"/>
      <c r="BN106" s="80"/>
      <c r="BO106" s="80"/>
      <c r="BP106" s="80"/>
      <c r="BQ106" s="80"/>
      <c r="BR106" s="80"/>
      <c r="BS106" s="80"/>
      <c r="BT106" s="80"/>
      <c r="BU106" s="80"/>
      <c r="BV106" s="80"/>
      <c r="BW106" s="80"/>
      <c r="BX106" s="80"/>
      <c r="BY106" s="80"/>
      <c r="BZ106" s="80"/>
      <c r="CA106" s="80"/>
      <c r="CB106" s="80"/>
      <c r="CC106" s="80"/>
      <c r="CD106" s="80"/>
      <c r="CE106" s="80"/>
      <c r="CF106" s="80"/>
      <c r="CG106" s="80"/>
      <c r="CH106" s="80"/>
    </row>
    <row r="107" spans="1:86" ht="218.25" customHeight="1">
      <c r="A107" s="82"/>
      <c r="B107" s="710"/>
      <c r="C107" s="710"/>
      <c r="D107" s="710"/>
      <c r="E107" s="710"/>
      <c r="F107" s="710"/>
      <c r="G107" s="710"/>
      <c r="H107" s="710"/>
      <c r="I107" s="710"/>
      <c r="J107" s="710"/>
      <c r="K107" s="710"/>
      <c r="L107" s="710"/>
      <c r="M107" s="710"/>
      <c r="N107" s="710"/>
      <c r="O107" s="710"/>
    </row>
  </sheetData>
  <mergeCells count="59">
    <mergeCell ref="D101:I101"/>
    <mergeCell ref="D102:I102"/>
    <mergeCell ref="D103:I103"/>
    <mergeCell ref="B100:N100"/>
    <mergeCell ref="B92:P92"/>
    <mergeCell ref="D97:I97"/>
    <mergeCell ref="D98:I98"/>
    <mergeCell ref="D99:I99"/>
    <mergeCell ref="B96:P96"/>
    <mergeCell ref="D95:I95"/>
    <mergeCell ref="D94:I94"/>
    <mergeCell ref="D93:I93"/>
    <mergeCell ref="D89:I89"/>
    <mergeCell ref="D90:I90"/>
    <mergeCell ref="D91:I91"/>
    <mergeCell ref="C14:D14"/>
    <mergeCell ref="D70:I70"/>
    <mergeCell ref="C30:D30"/>
    <mergeCell ref="B31:P31"/>
    <mergeCell ref="C32:D32"/>
    <mergeCell ref="C33:D33"/>
    <mergeCell ref="C34:D34"/>
    <mergeCell ref="B35:P35"/>
    <mergeCell ref="C36:D36"/>
    <mergeCell ref="C37:D37"/>
    <mergeCell ref="C38:D38"/>
    <mergeCell ref="C39:D39"/>
    <mergeCell ref="C29:D29"/>
    <mergeCell ref="B1:P1"/>
    <mergeCell ref="B2:P2"/>
    <mergeCell ref="B3:P3"/>
    <mergeCell ref="B5:P5"/>
    <mergeCell ref="C7:D7"/>
    <mergeCell ref="C8:D8"/>
    <mergeCell ref="C9:D9"/>
    <mergeCell ref="C10:D10"/>
    <mergeCell ref="C11:D11"/>
    <mergeCell ref="C13:D13"/>
    <mergeCell ref="C15:D15"/>
    <mergeCell ref="C17:D17"/>
    <mergeCell ref="C18:D18"/>
    <mergeCell ref="C20:D20"/>
    <mergeCell ref="C21:D21"/>
    <mergeCell ref="C22:D22"/>
    <mergeCell ref="C23:D23"/>
    <mergeCell ref="C24:D24"/>
    <mergeCell ref="C25:D25"/>
    <mergeCell ref="C26:D26"/>
    <mergeCell ref="C28:D28"/>
    <mergeCell ref="D84:I84"/>
    <mergeCell ref="D85:I85"/>
    <mergeCell ref="A88:F88"/>
    <mergeCell ref="K88:L88"/>
    <mergeCell ref="B41:P41"/>
    <mergeCell ref="D71:I71"/>
    <mergeCell ref="C72:P72"/>
    <mergeCell ref="J73:P73"/>
    <mergeCell ref="D83:I83"/>
    <mergeCell ref="C87:P87"/>
  </mergeCells>
  <conditionalFormatting sqref="V88:V99 V3:V4 X3:X4 U4 W4 Y4 V6:AA6 V5:Y5 Z4:Z5 X32:Z68 U32:W87 X69:Y85 X88:X99 X101:X104 V101:V104 V105:X106 U7:Z31">
    <cfRule type="cellIs" dxfId="50" priority="1" stopIfTrue="1" operator="equal">
      <formula>"check"</formula>
    </cfRule>
  </conditionalFormatting>
  <dataValidations count="1">
    <dataValidation type="textLength" operator="lessThanOrEqual" allowBlank="1" showInputMessage="1" showErrorMessage="1" sqref="C66:C85">
      <formula1>32</formula1>
    </dataValidation>
  </dataValidations>
  <hyperlinks>
    <hyperlink ref="L73:P73" r:id="rId1" display="www.hp.com/go/insightroi"/>
    <hyperlink ref="L73:M73" r:id="rId2" display="www.hp.com/go/insightroi"/>
    <hyperlink ref="J73" r:id="rId3"/>
  </hyperlinks>
  <pageMargins left="0.7" right="0.7" top="0.33" bottom="0.21" header="0.43" footer="0.2"/>
  <pageSetup scale="44" fitToHeight="2" orientation="portrait" r:id="rId4"/>
  <headerFooter>
    <oddFooter>&amp;LHP Restricted. For HP and Channel Partner Internal Use.&amp;RPage &amp;P of &amp;N</oddFooter>
  </headerFooter>
  <drawing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85" zoomScaleNormal="85" workbookViewId="0">
      <selection activeCell="B22" sqref="B22"/>
    </sheetView>
  </sheetViews>
  <sheetFormatPr defaultRowHeight="16.5"/>
  <cols>
    <col min="1" max="1" width="17.88671875" customWidth="1"/>
    <col min="2" max="2" width="68.44140625" bestFit="1" customWidth="1"/>
    <col min="4" max="4" width="25.6640625" customWidth="1"/>
    <col min="5" max="5" width="8.44140625" bestFit="1" customWidth="1"/>
  </cols>
  <sheetData>
    <row r="1" spans="1:9">
      <c r="A1" s="186" t="s">
        <v>1834</v>
      </c>
      <c r="B1" s="252"/>
      <c r="C1" s="138"/>
      <c r="D1" s="311" t="s">
        <v>117</v>
      </c>
      <c r="E1" s="105"/>
      <c r="F1" s="105"/>
      <c r="G1" s="105"/>
      <c r="H1" s="105"/>
      <c r="I1" s="105"/>
    </row>
    <row r="2" spans="1:9">
      <c r="A2" s="141"/>
      <c r="B2" s="141"/>
      <c r="C2" s="142"/>
      <c r="D2" s="105"/>
      <c r="E2" s="105"/>
      <c r="F2" s="105"/>
      <c r="G2" s="105"/>
      <c r="H2" s="105"/>
      <c r="I2" s="105"/>
    </row>
    <row r="3" spans="1:9">
      <c r="A3" s="143" t="s">
        <v>36</v>
      </c>
      <c r="B3" s="140" t="s">
        <v>1820</v>
      </c>
      <c r="C3" s="142"/>
      <c r="D3" s="105"/>
      <c r="E3" s="105"/>
      <c r="F3" s="105"/>
      <c r="G3" s="105"/>
      <c r="H3" s="105"/>
      <c r="I3" s="105"/>
    </row>
    <row r="4" spans="1:9">
      <c r="A4" s="144" t="s">
        <v>62</v>
      </c>
      <c r="B4" s="127">
        <v>1209</v>
      </c>
      <c r="C4" s="142"/>
      <c r="D4" s="105"/>
      <c r="E4" s="105"/>
      <c r="F4" s="105"/>
      <c r="G4" s="105"/>
      <c r="H4" s="105"/>
      <c r="I4" s="105"/>
    </row>
    <row r="5" spans="1:9">
      <c r="A5" s="143"/>
      <c r="B5" s="146"/>
      <c r="C5" s="142"/>
      <c r="D5" s="105"/>
      <c r="E5" s="105"/>
      <c r="F5" s="105"/>
      <c r="G5" s="105"/>
      <c r="H5" s="105"/>
      <c r="I5" s="105"/>
    </row>
    <row r="6" spans="1:9">
      <c r="A6" s="143"/>
      <c r="B6" s="146"/>
      <c r="C6" s="142"/>
      <c r="D6" s="105"/>
      <c r="E6" s="105"/>
      <c r="F6" s="105"/>
      <c r="G6" s="105"/>
      <c r="H6" s="105"/>
      <c r="I6" s="105"/>
    </row>
    <row r="7" spans="1:9">
      <c r="A7" s="143" t="s">
        <v>39</v>
      </c>
      <c r="B7" s="252" t="s">
        <v>1821</v>
      </c>
      <c r="C7" s="142"/>
      <c r="D7" s="105"/>
      <c r="E7" s="105"/>
      <c r="F7" s="105"/>
      <c r="G7" s="105"/>
      <c r="H7" s="105"/>
      <c r="I7" s="105"/>
    </row>
    <row r="8" spans="1:9">
      <c r="A8" s="143" t="s">
        <v>40</v>
      </c>
      <c r="B8" s="186" t="s">
        <v>1834</v>
      </c>
      <c r="C8" s="252"/>
      <c r="D8" s="105"/>
      <c r="E8" s="105"/>
      <c r="F8" s="105"/>
      <c r="G8" s="105"/>
      <c r="H8" s="105"/>
      <c r="I8" s="105"/>
    </row>
    <row r="9" spans="1:9">
      <c r="A9" s="147"/>
      <c r="B9" s="131"/>
      <c r="C9" s="148"/>
      <c r="D9" s="105"/>
      <c r="E9" s="105"/>
      <c r="F9" s="105"/>
      <c r="G9" s="105"/>
      <c r="H9" s="105"/>
      <c r="I9" s="105"/>
    </row>
    <row r="10" spans="1:9">
      <c r="A10" s="149" t="s">
        <v>41</v>
      </c>
      <c r="B10" s="122"/>
      <c r="C10" s="142"/>
      <c r="D10" s="105"/>
      <c r="E10" s="105"/>
      <c r="F10" s="105"/>
      <c r="G10" s="105"/>
      <c r="H10" s="105"/>
      <c r="I10" s="105"/>
    </row>
    <row r="11" spans="1:9">
      <c r="A11" s="150" t="s">
        <v>42</v>
      </c>
      <c r="B11" s="252" t="s">
        <v>1824</v>
      </c>
      <c r="C11" s="142"/>
      <c r="D11" s="105"/>
      <c r="E11" s="105"/>
      <c r="F11" s="105"/>
      <c r="G11" s="105"/>
      <c r="H11" s="105"/>
      <c r="I11" s="105"/>
    </row>
    <row r="12" spans="1:9">
      <c r="A12" s="150" t="s">
        <v>59</v>
      </c>
      <c r="B12" s="252" t="s">
        <v>1835</v>
      </c>
      <c r="C12" s="142"/>
      <c r="D12" s="105"/>
      <c r="E12" s="105"/>
      <c r="F12" s="105"/>
      <c r="G12" s="105"/>
      <c r="H12" s="105"/>
      <c r="I12" s="105"/>
    </row>
    <row r="13" spans="1:9">
      <c r="A13" s="151" t="s">
        <v>44</v>
      </c>
      <c r="B13" s="252" t="s">
        <v>1836</v>
      </c>
      <c r="C13" s="142"/>
      <c r="D13" s="105"/>
      <c r="E13" s="105"/>
      <c r="F13" s="105"/>
      <c r="G13" s="105"/>
      <c r="H13" s="105"/>
      <c r="I13" s="105"/>
    </row>
    <row r="14" spans="1:9">
      <c r="A14" s="150" t="s">
        <v>45</v>
      </c>
      <c r="B14" s="252" t="s">
        <v>1840</v>
      </c>
      <c r="C14" s="142"/>
      <c r="D14" s="105"/>
      <c r="E14" s="105"/>
      <c r="F14" s="105"/>
      <c r="G14" s="105"/>
      <c r="H14" s="105"/>
      <c r="I14" s="105"/>
    </row>
    <row r="15" spans="1:9">
      <c r="A15" s="150" t="s">
        <v>46</v>
      </c>
      <c r="B15" s="252" t="s">
        <v>1825</v>
      </c>
      <c r="C15" s="142"/>
      <c r="D15" s="105"/>
      <c r="E15" s="105"/>
      <c r="F15" s="105"/>
      <c r="G15" s="105"/>
      <c r="H15" s="105"/>
      <c r="I15" s="105"/>
    </row>
    <row r="16" spans="1:9">
      <c r="A16" s="150" t="s">
        <v>11</v>
      </c>
      <c r="B16" s="252" t="s">
        <v>1160</v>
      </c>
      <c r="C16" s="142"/>
    </row>
    <row r="17" spans="1:9">
      <c r="A17" s="152" t="s">
        <v>10</v>
      </c>
      <c r="B17" s="252" t="s">
        <v>1837</v>
      </c>
      <c r="C17" s="142"/>
      <c r="D17" s="637"/>
      <c r="E17" s="637"/>
      <c r="F17" s="637"/>
      <c r="G17" s="637"/>
      <c r="H17" s="637"/>
      <c r="I17" s="637"/>
    </row>
    <row r="18" spans="1:9">
      <c r="A18" s="150" t="s">
        <v>12</v>
      </c>
      <c r="B18" s="252" t="s">
        <v>1458</v>
      </c>
      <c r="C18" s="142"/>
      <c r="D18" s="638"/>
      <c r="E18" s="637"/>
      <c r="F18" s="637"/>
      <c r="G18" s="637"/>
      <c r="H18" s="637"/>
      <c r="I18" s="638"/>
    </row>
    <row r="19" spans="1:9">
      <c r="A19" s="150" t="s">
        <v>56</v>
      </c>
      <c r="B19" s="252" t="s">
        <v>1839</v>
      </c>
      <c r="C19" s="142"/>
      <c r="D19" s="105"/>
      <c r="E19" s="105"/>
      <c r="F19" s="105"/>
      <c r="G19" s="105"/>
      <c r="H19" s="105"/>
      <c r="I19" s="105"/>
    </row>
    <row r="20" spans="1:9">
      <c r="A20" s="153" t="s">
        <v>13</v>
      </c>
      <c r="B20" s="252" t="s">
        <v>1828</v>
      </c>
      <c r="C20" s="142"/>
      <c r="D20" s="105"/>
      <c r="E20" s="105"/>
      <c r="F20" s="105"/>
      <c r="G20" s="105"/>
      <c r="H20" s="105"/>
      <c r="I20" s="105"/>
    </row>
    <row r="21" spans="1:9">
      <c r="A21" s="150" t="s">
        <v>57</v>
      </c>
      <c r="B21" s="252" t="s">
        <v>116</v>
      </c>
      <c r="C21" s="142"/>
      <c r="D21" s="105"/>
      <c r="E21" s="105"/>
      <c r="F21" s="105"/>
      <c r="G21" s="105"/>
      <c r="H21" s="105"/>
      <c r="I21" s="105"/>
    </row>
    <row r="22" spans="1:9">
      <c r="A22" s="154" t="s">
        <v>15</v>
      </c>
      <c r="B22" s="252" t="s">
        <v>1936</v>
      </c>
      <c r="C22" s="142"/>
      <c r="D22" s="105"/>
      <c r="E22" s="105"/>
      <c r="F22" s="105"/>
      <c r="G22" s="105"/>
      <c r="H22" s="105"/>
      <c r="I22" s="105"/>
    </row>
    <row r="23" spans="1:9">
      <c r="A23" s="155"/>
      <c r="B23" s="156"/>
      <c r="C23" s="148"/>
      <c r="D23" s="105"/>
      <c r="E23" s="105"/>
      <c r="F23" s="105"/>
      <c r="G23" s="105"/>
      <c r="H23" s="105"/>
      <c r="I23" s="105"/>
    </row>
    <row r="24" spans="1:9">
      <c r="A24" s="104" t="s">
        <v>145</v>
      </c>
      <c r="B24" s="157"/>
      <c r="C24" s="158"/>
      <c r="D24" s="105"/>
      <c r="E24" s="105"/>
      <c r="F24" s="105"/>
      <c r="G24" s="105"/>
      <c r="H24" s="105"/>
      <c r="I24" s="105"/>
    </row>
    <row r="25" spans="1:9">
      <c r="A25" s="103" t="s">
        <v>146</v>
      </c>
      <c r="B25" s="624"/>
      <c r="C25" s="158"/>
      <c r="D25" s="105"/>
      <c r="E25" s="105"/>
      <c r="F25" s="105"/>
      <c r="G25" s="105"/>
      <c r="H25" s="105"/>
      <c r="I25" s="105"/>
    </row>
  </sheetData>
  <hyperlinks>
    <hyperlink ref="A25" r:id="rId1" location="intro"/>
    <hyperlink ref="D1" location="'ProLiant Smart Buy Servers'!A1" display="Summary"/>
  </hyperlinks>
  <pageMargins left="0.7" right="0.7" top="0.75" bottom="0.75" header="0.3" footer="0.3"/>
  <pageSetup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85" zoomScaleNormal="85" workbookViewId="0">
      <selection activeCell="D1" sqref="D1"/>
    </sheetView>
  </sheetViews>
  <sheetFormatPr defaultRowHeight="16.5"/>
  <cols>
    <col min="1" max="1" width="17.88671875" customWidth="1"/>
    <col min="2" max="2" width="68.44140625" bestFit="1" customWidth="1"/>
    <col min="4" max="4" width="25.6640625" customWidth="1"/>
    <col min="5" max="5" width="8.44140625" bestFit="1" customWidth="1"/>
  </cols>
  <sheetData>
    <row r="1" spans="1:9">
      <c r="A1" s="186" t="s">
        <v>1822</v>
      </c>
      <c r="B1" s="252"/>
      <c r="C1" s="138"/>
      <c r="D1" s="311" t="s">
        <v>117</v>
      </c>
      <c r="E1" s="105"/>
      <c r="F1" s="105"/>
      <c r="G1" s="105"/>
      <c r="H1" s="105"/>
      <c r="I1" s="105"/>
    </row>
    <row r="2" spans="1:9">
      <c r="A2" s="141"/>
      <c r="B2" s="141"/>
      <c r="C2" s="142"/>
      <c r="D2" s="105"/>
      <c r="E2" s="105"/>
      <c r="F2" s="105"/>
      <c r="G2" s="105"/>
      <c r="H2" s="105"/>
      <c r="I2" s="105"/>
    </row>
    <row r="3" spans="1:9">
      <c r="A3" s="143" t="s">
        <v>36</v>
      </c>
      <c r="B3" s="140" t="s">
        <v>1816</v>
      </c>
      <c r="C3" s="142"/>
      <c r="D3" s="105"/>
      <c r="E3" s="105"/>
      <c r="F3" s="105"/>
      <c r="G3" s="105"/>
      <c r="H3" s="105"/>
      <c r="I3" s="105"/>
    </row>
    <row r="4" spans="1:9">
      <c r="A4" s="144" t="s">
        <v>62</v>
      </c>
      <c r="B4" s="127">
        <v>1420</v>
      </c>
      <c r="C4" s="142"/>
      <c r="D4" s="105"/>
      <c r="E4" s="105"/>
      <c r="F4" s="105"/>
      <c r="G4" s="105"/>
      <c r="H4" s="105"/>
      <c r="I4" s="105"/>
    </row>
    <row r="5" spans="1:9">
      <c r="A5" s="143"/>
      <c r="B5" s="146"/>
      <c r="C5" s="142"/>
      <c r="D5" s="105"/>
      <c r="E5" s="105"/>
      <c r="F5" s="105"/>
      <c r="G5" s="105"/>
      <c r="H5" s="105"/>
      <c r="I5" s="105"/>
    </row>
    <row r="6" spans="1:9">
      <c r="A6" s="143"/>
      <c r="B6" s="146"/>
      <c r="C6" s="142"/>
      <c r="D6" s="105"/>
      <c r="E6" s="105"/>
      <c r="F6" s="105"/>
      <c r="G6" s="105"/>
      <c r="H6" s="105"/>
      <c r="I6" s="105"/>
    </row>
    <row r="7" spans="1:9">
      <c r="A7" s="143" t="s">
        <v>39</v>
      </c>
      <c r="B7" s="252" t="s">
        <v>1823</v>
      </c>
      <c r="C7" s="142"/>
      <c r="D7" s="105"/>
      <c r="E7" s="105"/>
      <c r="F7" s="105"/>
      <c r="G7" s="105"/>
      <c r="H7" s="105"/>
      <c r="I7" s="105"/>
    </row>
    <row r="8" spans="1:9">
      <c r="A8" s="143" t="s">
        <v>40</v>
      </c>
      <c r="B8" s="186" t="s">
        <v>1822</v>
      </c>
      <c r="C8" s="252"/>
      <c r="D8" s="105"/>
      <c r="E8" s="105"/>
      <c r="F8" s="105"/>
      <c r="G8" s="105"/>
      <c r="H8" s="105"/>
      <c r="I8" s="105"/>
    </row>
    <row r="9" spans="1:9">
      <c r="A9" s="147"/>
      <c r="B9" s="131"/>
      <c r="C9" s="148"/>
      <c r="D9" s="105"/>
      <c r="E9" s="105"/>
      <c r="F9" s="105"/>
      <c r="G9" s="105"/>
      <c r="I9" s="105"/>
    </row>
    <row r="10" spans="1:9">
      <c r="A10" s="149" t="s">
        <v>41</v>
      </c>
      <c r="B10" s="122"/>
      <c r="C10" s="142"/>
      <c r="D10" s="105"/>
      <c r="E10" s="105"/>
      <c r="F10" s="105"/>
      <c r="G10" s="105"/>
      <c r="I10" s="105"/>
    </row>
    <row r="11" spans="1:9">
      <c r="A11" s="150" t="s">
        <v>42</v>
      </c>
      <c r="B11" s="252" t="s">
        <v>1824</v>
      </c>
      <c r="C11" s="142"/>
    </row>
    <row r="12" spans="1:9">
      <c r="A12" s="150" t="s">
        <v>59</v>
      </c>
      <c r="B12" s="252" t="s">
        <v>1826</v>
      </c>
      <c r="C12" s="142"/>
    </row>
    <row r="13" spans="1:9">
      <c r="A13" s="151" t="s">
        <v>44</v>
      </c>
      <c r="B13" s="252" t="s">
        <v>1832</v>
      </c>
      <c r="C13" s="142"/>
    </row>
    <row r="14" spans="1:9">
      <c r="A14" s="150" t="s">
        <v>45</v>
      </c>
      <c r="B14" s="252" t="s">
        <v>1840</v>
      </c>
      <c r="C14" s="142"/>
    </row>
    <row r="15" spans="1:9">
      <c r="A15" s="150" t="s">
        <v>46</v>
      </c>
      <c r="B15" s="252" t="s">
        <v>1825</v>
      </c>
      <c r="C15" s="142"/>
    </row>
    <row r="16" spans="1:9">
      <c r="A16" s="150" t="s">
        <v>11</v>
      </c>
      <c r="B16" s="252" t="s">
        <v>1160</v>
      </c>
      <c r="C16" s="142"/>
    </row>
    <row r="17" spans="1:9">
      <c r="A17" s="152" t="s">
        <v>10</v>
      </c>
      <c r="B17" s="252" t="s">
        <v>1837</v>
      </c>
      <c r="C17" s="142"/>
    </row>
    <row r="18" spans="1:9">
      <c r="A18" s="150" t="s">
        <v>12</v>
      </c>
      <c r="B18" s="252" t="s">
        <v>1458</v>
      </c>
      <c r="C18" s="142"/>
      <c r="D18" s="626"/>
      <c r="E18" s="625"/>
      <c r="F18" s="625"/>
      <c r="G18" s="625"/>
      <c r="H18" s="625"/>
      <c r="I18" s="105"/>
    </row>
    <row r="19" spans="1:9">
      <c r="A19" s="150" t="s">
        <v>56</v>
      </c>
      <c r="B19" s="252" t="s">
        <v>1839</v>
      </c>
      <c r="C19" s="142"/>
      <c r="D19" s="626"/>
      <c r="E19" s="625"/>
      <c r="F19" s="625"/>
      <c r="G19" s="625"/>
      <c r="H19" s="625"/>
      <c r="I19" s="625"/>
    </row>
    <row r="20" spans="1:9">
      <c r="A20" s="153" t="s">
        <v>13</v>
      </c>
      <c r="B20" s="252" t="s">
        <v>1827</v>
      </c>
      <c r="C20" s="142"/>
      <c r="D20" s="105"/>
      <c r="E20" s="105"/>
      <c r="F20" s="105"/>
      <c r="G20" s="105"/>
      <c r="H20" s="105"/>
      <c r="I20" s="105"/>
    </row>
    <row r="21" spans="1:9">
      <c r="A21" s="150" t="s">
        <v>57</v>
      </c>
      <c r="B21" s="252" t="s">
        <v>116</v>
      </c>
      <c r="C21" s="142"/>
      <c r="D21" s="105"/>
      <c r="E21" s="105"/>
      <c r="F21" s="105"/>
      <c r="G21" s="105"/>
      <c r="H21" s="105"/>
      <c r="I21" s="105"/>
    </row>
    <row r="22" spans="1:9">
      <c r="A22" s="154" t="s">
        <v>15</v>
      </c>
      <c r="B22" s="252" t="s">
        <v>1936</v>
      </c>
      <c r="C22" s="142"/>
      <c r="D22" s="105"/>
      <c r="E22" s="105"/>
      <c r="F22" s="105"/>
      <c r="G22" s="105"/>
      <c r="H22" s="105"/>
      <c r="I22" s="105"/>
    </row>
    <row r="23" spans="1:9">
      <c r="A23" s="155"/>
      <c r="B23" s="156"/>
      <c r="C23" s="148"/>
      <c r="D23" s="105"/>
      <c r="E23" s="105"/>
      <c r="F23" s="105"/>
      <c r="G23" s="105"/>
      <c r="H23" s="105"/>
      <c r="I23" s="105"/>
    </row>
    <row r="24" spans="1:9">
      <c r="A24" s="104" t="s">
        <v>145</v>
      </c>
      <c r="B24" s="157"/>
      <c r="C24" s="158"/>
      <c r="D24" s="105"/>
      <c r="E24" s="105"/>
      <c r="F24" s="105"/>
      <c r="G24" s="105"/>
      <c r="H24" s="105"/>
      <c r="I24" s="105"/>
    </row>
    <row r="25" spans="1:9">
      <c r="A25" s="103" t="s">
        <v>146</v>
      </c>
      <c r="B25" s="624"/>
      <c r="C25" s="158"/>
      <c r="D25" s="105"/>
      <c r="E25" s="105"/>
      <c r="F25" s="105"/>
      <c r="G25" s="105"/>
      <c r="H25" s="105"/>
      <c r="I25" s="105"/>
    </row>
  </sheetData>
  <hyperlinks>
    <hyperlink ref="A25" r:id="rId1" location="intro"/>
    <hyperlink ref="D1" location="'ProLiant Smart Buy Servers'!A1" display="Summary"/>
  </hyperlinks>
  <pageMargins left="0.7" right="0.7" top="0.75" bottom="0.75" header="0.3" footer="0.3"/>
  <pageSetup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I322"/>
  <sheetViews>
    <sheetView zoomScale="80" zoomScaleNormal="80" workbookViewId="0">
      <selection activeCell="A12" sqref="A12:B21"/>
    </sheetView>
  </sheetViews>
  <sheetFormatPr defaultColWidth="8.88671875" defaultRowHeight="14.25"/>
  <cols>
    <col min="1" max="1" width="18.109375" style="105" customWidth="1"/>
    <col min="2" max="2" width="61.5546875" style="105" customWidth="1"/>
    <col min="3" max="3" width="14.6640625" style="105" customWidth="1"/>
    <col min="4" max="16384" width="8.88671875" style="105"/>
  </cols>
  <sheetData>
    <row r="1" spans="1:9" ht="15">
      <c r="A1" s="186" t="s">
        <v>438</v>
      </c>
      <c r="B1" s="221"/>
      <c r="C1" s="138"/>
      <c r="D1" s="311" t="s">
        <v>117</v>
      </c>
    </row>
    <row r="2" spans="1:9">
      <c r="A2" s="141"/>
      <c r="B2" s="141"/>
      <c r="C2" s="142"/>
    </row>
    <row r="3" spans="1:9" ht="15">
      <c r="A3" s="143" t="s">
        <v>36</v>
      </c>
      <c r="B3" s="140" t="s">
        <v>443</v>
      </c>
      <c r="C3" s="142"/>
    </row>
    <row r="4" spans="1:9" ht="15">
      <c r="A4" s="144" t="s">
        <v>62</v>
      </c>
      <c r="B4" s="127">
        <f>VLOOKUP($B$3,'ProLiant Smart Buy Servers'!B:Q,12,FALSE)</f>
        <v>549</v>
      </c>
      <c r="C4" s="142"/>
    </row>
    <row r="5" spans="1:9" ht="29.25" customHeight="1">
      <c r="A5" s="145" t="s">
        <v>713</v>
      </c>
      <c r="B5" s="140">
        <f>VLOOKUP($B$3,'ProLiant Smart Buy Servers'!B:Q,12,FALSE)</f>
        <v>549</v>
      </c>
      <c r="C5" s="142"/>
    </row>
    <row r="6" spans="1:9" ht="15">
      <c r="A6" s="143"/>
      <c r="B6" s="146"/>
      <c r="C6" s="142"/>
    </row>
    <row r="7" spans="1:9" ht="15">
      <c r="A7" s="143"/>
      <c r="B7" s="146"/>
      <c r="C7" s="142"/>
    </row>
    <row r="8" spans="1:9" ht="15">
      <c r="A8" s="143" t="s">
        <v>39</v>
      </c>
      <c r="B8" s="221" t="s">
        <v>435</v>
      </c>
      <c r="C8" s="142"/>
    </row>
    <row r="9" spans="1:9" ht="15">
      <c r="A9" s="143" t="s">
        <v>40</v>
      </c>
      <c r="B9" s="221" t="s">
        <v>438</v>
      </c>
      <c r="C9" s="221"/>
    </row>
    <row r="10" spans="1:9" ht="15">
      <c r="A10" s="147"/>
      <c r="B10" s="131"/>
      <c r="C10" s="148"/>
    </row>
    <row r="11" spans="1:9" ht="15">
      <c r="A11" s="149" t="s">
        <v>41</v>
      </c>
      <c r="B11" s="122"/>
      <c r="C11" s="142"/>
      <c r="D11" s="149" t="s">
        <v>1235</v>
      </c>
      <c r="E11" s="343"/>
      <c r="F11" s="343"/>
      <c r="G11" s="343"/>
      <c r="H11" s="339"/>
      <c r="I11" s="339"/>
    </row>
    <row r="12" spans="1:9" ht="15">
      <c r="A12" s="150" t="s">
        <v>42</v>
      </c>
      <c r="B12" s="221" t="s">
        <v>439</v>
      </c>
      <c r="C12" s="142"/>
      <c r="D12" s="389" t="s">
        <v>1216</v>
      </c>
      <c r="E12" s="442">
        <v>182</v>
      </c>
      <c r="F12" s="343"/>
      <c r="G12" s="343"/>
      <c r="H12" s="339"/>
      <c r="I12" s="339"/>
    </row>
    <row r="13" spans="1:9" ht="15">
      <c r="A13" s="150" t="s">
        <v>59</v>
      </c>
      <c r="B13" s="221" t="s">
        <v>440</v>
      </c>
      <c r="C13" s="142"/>
      <c r="D13" s="1010" t="s">
        <v>1240</v>
      </c>
      <c r="E13" s="1010"/>
      <c r="F13" s="1010"/>
      <c r="G13" s="1010"/>
      <c r="H13" s="1010"/>
      <c r="I13" s="1010"/>
    </row>
    <row r="14" spans="1:9" ht="15">
      <c r="A14" s="151" t="s">
        <v>44</v>
      </c>
      <c r="B14" s="221" t="s">
        <v>442</v>
      </c>
      <c r="C14" s="142"/>
      <c r="D14" s="1008" t="s">
        <v>1238</v>
      </c>
      <c r="E14" s="1008"/>
      <c r="F14" s="1008"/>
      <c r="G14" s="1008"/>
      <c r="H14" s="1008"/>
      <c r="I14" s="1008"/>
    </row>
    <row r="15" spans="1:9" ht="15">
      <c r="A15" s="150" t="s">
        <v>45</v>
      </c>
      <c r="B15" s="221" t="s">
        <v>339</v>
      </c>
      <c r="C15" s="142"/>
      <c r="D15" s="1008" t="s">
        <v>1236</v>
      </c>
      <c r="E15" s="1008"/>
      <c r="F15" s="1008"/>
      <c r="G15" s="1008"/>
      <c r="H15" s="1008"/>
      <c r="I15" s="1008"/>
    </row>
    <row r="16" spans="1:9" ht="15">
      <c r="A16" s="150" t="s">
        <v>46</v>
      </c>
      <c r="B16" s="221" t="s">
        <v>316</v>
      </c>
      <c r="C16" s="142"/>
      <c r="D16" s="1009" t="s">
        <v>1233</v>
      </c>
      <c r="E16" s="1008"/>
      <c r="F16" s="1008"/>
      <c r="G16" s="1008"/>
      <c r="H16" s="1008"/>
      <c r="I16" s="1008"/>
    </row>
    <row r="17" spans="1:9" ht="15">
      <c r="A17" s="150" t="s">
        <v>11</v>
      </c>
      <c r="B17" s="221" t="s">
        <v>327</v>
      </c>
      <c r="C17" s="142"/>
      <c r="D17" s="446" t="s">
        <v>1234</v>
      </c>
      <c r="E17" s="446"/>
      <c r="F17" s="446"/>
      <c r="G17" s="446"/>
      <c r="H17" s="446"/>
      <c r="I17" s="446"/>
    </row>
    <row r="18" spans="1:9" ht="15">
      <c r="A18" s="152" t="s">
        <v>10</v>
      </c>
      <c r="B18" s="221" t="s">
        <v>441</v>
      </c>
      <c r="C18" s="142"/>
      <c r="D18" s="445" t="s">
        <v>1568</v>
      </c>
      <c r="E18" s="446"/>
      <c r="F18" s="446"/>
      <c r="G18" s="446"/>
      <c r="H18" s="446"/>
    </row>
    <row r="19" spans="1:9" ht="15">
      <c r="A19" s="150" t="s">
        <v>12</v>
      </c>
      <c r="B19" s="221" t="s">
        <v>328</v>
      </c>
      <c r="C19" s="142"/>
      <c r="D19" s="445" t="s">
        <v>1569</v>
      </c>
      <c r="E19" s="446"/>
      <c r="F19" s="446"/>
      <c r="G19" s="446"/>
      <c r="H19" s="446"/>
    </row>
    <row r="20" spans="1:9" ht="15">
      <c r="A20" s="150" t="s">
        <v>56</v>
      </c>
      <c r="B20" s="221" t="s">
        <v>329</v>
      </c>
      <c r="C20" s="142"/>
      <c r="D20" s="445" t="s">
        <v>1570</v>
      </c>
      <c r="E20" s="446"/>
      <c r="F20" s="446"/>
      <c r="G20" s="446"/>
      <c r="H20" s="446"/>
      <c r="I20" s="446"/>
    </row>
    <row r="21" spans="1:9">
      <c r="A21" s="153" t="s">
        <v>13</v>
      </c>
      <c r="B21" s="221" t="s">
        <v>14</v>
      </c>
      <c r="C21" s="142"/>
    </row>
    <row r="22" spans="1:9" ht="15">
      <c r="A22" s="150" t="s">
        <v>57</v>
      </c>
      <c r="B22" s="221" t="s">
        <v>330</v>
      </c>
      <c r="C22" s="142"/>
    </row>
    <row r="23" spans="1:9">
      <c r="A23" s="154" t="s">
        <v>15</v>
      </c>
      <c r="B23" s="221"/>
      <c r="C23" s="142"/>
    </row>
    <row r="24" spans="1:9">
      <c r="A24" s="155"/>
      <c r="B24" s="156"/>
      <c r="C24" s="148"/>
    </row>
    <row r="25" spans="1:9">
      <c r="A25" s="104" t="s">
        <v>145</v>
      </c>
      <c r="B25" s="157"/>
      <c r="C25" s="158"/>
    </row>
    <row r="26" spans="1:9">
      <c r="A26" s="103" t="s">
        <v>146</v>
      </c>
      <c r="B26" s="225"/>
      <c r="C26" s="158"/>
    </row>
    <row r="27" spans="1:9" ht="15">
      <c r="A27" s="160"/>
      <c r="B27" s="161"/>
      <c r="C27" s="224"/>
    </row>
    <row r="28" spans="1:9">
      <c r="A28" s="1011"/>
      <c r="B28" s="225"/>
      <c r="C28" s="224"/>
    </row>
    <row r="29" spans="1:9">
      <c r="A29" s="1011"/>
      <c r="B29" s="161"/>
      <c r="C29" s="224"/>
    </row>
    <row r="30" spans="1:9">
      <c r="A30" s="1011"/>
      <c r="B30" s="161"/>
      <c r="C30" s="224"/>
    </row>
    <row r="31" spans="1:9">
      <c r="A31" s="1011"/>
      <c r="B31" s="161"/>
      <c r="C31" s="224"/>
    </row>
    <row r="32" spans="1:9">
      <c r="A32" s="1011"/>
      <c r="B32" s="161"/>
      <c r="C32" s="1012"/>
    </row>
    <row r="33" spans="1:3">
      <c r="A33" s="1011"/>
      <c r="B33" s="163"/>
      <c r="C33" s="1012"/>
    </row>
    <row r="34" spans="1:3">
      <c r="A34" s="1011"/>
      <c r="B34" s="161"/>
      <c r="C34" s="224"/>
    </row>
    <row r="35" spans="1:3">
      <c r="A35" s="1011"/>
      <c r="B35" s="161"/>
      <c r="C35" s="1012"/>
    </row>
    <row r="36" spans="1:3">
      <c r="A36" s="1011"/>
      <c r="B36" s="163"/>
      <c r="C36" s="1012"/>
    </row>
    <row r="37" spans="1:3">
      <c r="A37" s="1011"/>
      <c r="B37" s="161"/>
      <c r="C37" s="224"/>
    </row>
    <row r="38" spans="1:3">
      <c r="A38" s="1011"/>
      <c r="B38" s="164"/>
      <c r="C38" s="111"/>
    </row>
    <row r="39" spans="1:3">
      <c r="A39" s="1011"/>
      <c r="B39" s="163"/>
      <c r="C39" s="111"/>
    </row>
    <row r="40" spans="1:3">
      <c r="A40" s="1011"/>
      <c r="B40" s="163"/>
      <c r="C40" s="1012"/>
    </row>
    <row r="41" spans="1:3">
      <c r="A41" s="1011"/>
      <c r="B41" s="163"/>
      <c r="C41" s="1012"/>
    </row>
    <row r="42" spans="1:3">
      <c r="A42" s="1011"/>
      <c r="B42" s="163"/>
      <c r="C42" s="224"/>
    </row>
    <row r="43" spans="1:3">
      <c r="A43" s="1011"/>
      <c r="B43" s="225"/>
      <c r="C43" s="224"/>
    </row>
    <row r="44" spans="1:3">
      <c r="A44" s="1011"/>
      <c r="B44" s="161"/>
      <c r="C44" s="224"/>
    </row>
    <row r="45" spans="1:3">
      <c r="A45" s="1011"/>
      <c r="B45" s="161"/>
      <c r="C45" s="224"/>
    </row>
    <row r="46" spans="1:3">
      <c r="A46" s="1011"/>
      <c r="B46" s="161"/>
      <c r="C46" s="224"/>
    </row>
    <row r="47" spans="1:3">
      <c r="A47" s="1011"/>
      <c r="B47" s="225"/>
      <c r="C47" s="224"/>
    </row>
    <row r="48" spans="1:3">
      <c r="A48" s="1011"/>
      <c r="B48" s="161"/>
      <c r="C48" s="224"/>
    </row>
    <row r="49" spans="1:3">
      <c r="A49" s="1011"/>
      <c r="B49" s="161"/>
      <c r="C49" s="224"/>
    </row>
    <row r="50" spans="1:3">
      <c r="A50" s="1011"/>
      <c r="B50" s="164"/>
      <c r="C50" s="224"/>
    </row>
    <row r="51" spans="1:3">
      <c r="A51" s="1011"/>
      <c r="B51" s="225"/>
      <c r="C51" s="224"/>
    </row>
    <row r="52" spans="1:3">
      <c r="A52" s="1011"/>
      <c r="B52" s="161"/>
      <c r="C52" s="224"/>
    </row>
    <row r="53" spans="1:3">
      <c r="A53" s="1011"/>
      <c r="B53" s="161"/>
      <c r="C53" s="224"/>
    </row>
    <row r="54" spans="1:3">
      <c r="A54" s="1011"/>
      <c r="B54" s="161"/>
      <c r="C54" s="224"/>
    </row>
    <row r="55" spans="1:3">
      <c r="A55" s="1011"/>
      <c r="B55" s="225"/>
      <c r="C55" s="224"/>
    </row>
    <row r="56" spans="1:3">
      <c r="A56" s="1011"/>
      <c r="B56" s="161"/>
      <c r="C56" s="224"/>
    </row>
    <row r="57" spans="1:3">
      <c r="A57" s="1011"/>
      <c r="B57" s="161"/>
      <c r="C57" s="224"/>
    </row>
    <row r="58" spans="1:3">
      <c r="A58" s="1011"/>
      <c r="B58" s="164"/>
      <c r="C58" s="111"/>
    </row>
    <row r="59" spans="1:3">
      <c r="A59" s="1011"/>
      <c r="B59" s="225"/>
      <c r="C59" s="224"/>
    </row>
    <row r="60" spans="1:3">
      <c r="A60" s="1011"/>
      <c r="B60" s="161"/>
      <c r="C60" s="224"/>
    </row>
    <row r="61" spans="1:3">
      <c r="A61" s="1011"/>
      <c r="B61" s="161"/>
      <c r="C61" s="224"/>
    </row>
    <row r="62" spans="1:3">
      <c r="A62" s="1011"/>
      <c r="B62" s="161"/>
      <c r="C62" s="224"/>
    </row>
    <row r="63" spans="1:3">
      <c r="A63" s="1011"/>
      <c r="B63" s="161"/>
      <c r="C63" s="224"/>
    </row>
    <row r="64" spans="1:3">
      <c r="A64" s="1011"/>
      <c r="B64" s="161"/>
      <c r="C64" s="224"/>
    </row>
    <row r="65" spans="1:3">
      <c r="A65" s="1011"/>
      <c r="B65" s="161"/>
      <c r="C65" s="224"/>
    </row>
    <row r="66" spans="1:3">
      <c r="A66" s="1011"/>
      <c r="B66" s="161"/>
      <c r="C66" s="224"/>
    </row>
    <row r="67" spans="1:3">
      <c r="A67" s="1011"/>
      <c r="B67" s="161"/>
      <c r="C67" s="224"/>
    </row>
    <row r="68" spans="1:3">
      <c r="A68" s="1011"/>
      <c r="B68" s="225"/>
      <c r="C68" s="1012"/>
    </row>
    <row r="69" spans="1:3">
      <c r="A69" s="1011"/>
      <c r="B69" s="163"/>
      <c r="C69" s="1012"/>
    </row>
    <row r="70" spans="1:3">
      <c r="A70" s="1011"/>
      <c r="B70" s="163"/>
      <c r="C70" s="1012"/>
    </row>
    <row r="71" spans="1:3">
      <c r="A71" s="1011"/>
      <c r="B71" s="163"/>
      <c r="C71" s="1012"/>
    </row>
    <row r="72" spans="1:3">
      <c r="A72" s="1011"/>
      <c r="B72" s="161"/>
      <c r="C72" s="224"/>
    </row>
    <row r="73" spans="1:3">
      <c r="A73" s="1011"/>
      <c r="B73" s="161"/>
      <c r="C73" s="224"/>
    </row>
    <row r="74" spans="1:3">
      <c r="A74" s="1011"/>
      <c r="B74" s="161"/>
      <c r="C74" s="224"/>
    </row>
    <row r="75" spans="1:3">
      <c r="A75" s="1011"/>
      <c r="B75" s="164"/>
      <c r="C75" s="111"/>
    </row>
    <row r="76" spans="1:3">
      <c r="A76" s="1011"/>
      <c r="B76" s="161"/>
      <c r="C76" s="224"/>
    </row>
    <row r="77" spans="1:3">
      <c r="A77" s="1011"/>
      <c r="B77" s="161"/>
      <c r="C77" s="1012"/>
    </row>
    <row r="78" spans="1:3">
      <c r="A78" s="1011"/>
      <c r="B78" s="163"/>
      <c r="C78" s="1012"/>
    </row>
    <row r="79" spans="1:3">
      <c r="A79" s="1011"/>
      <c r="B79" s="161"/>
      <c r="C79" s="224"/>
    </row>
    <row r="80" spans="1:3">
      <c r="A80" s="1011"/>
      <c r="B80" s="164"/>
      <c r="C80" s="224"/>
    </row>
    <row r="81" spans="1:3">
      <c r="A81" s="1011"/>
      <c r="B81" s="161"/>
      <c r="C81" s="1012"/>
    </row>
    <row r="82" spans="1:3">
      <c r="A82" s="1011"/>
      <c r="B82" s="163"/>
      <c r="C82" s="1012"/>
    </row>
    <row r="83" spans="1:3">
      <c r="A83" s="1011"/>
      <c r="B83" s="225"/>
      <c r="C83" s="224"/>
    </row>
    <row r="84" spans="1:3">
      <c r="A84" s="1011"/>
      <c r="B84" s="161"/>
      <c r="C84" s="1012"/>
    </row>
    <row r="85" spans="1:3">
      <c r="A85" s="1011"/>
      <c r="B85" s="163"/>
      <c r="C85" s="1012"/>
    </row>
    <row r="86" spans="1:3">
      <c r="A86" s="1011"/>
      <c r="B86" s="161"/>
      <c r="C86" s="1012"/>
    </row>
    <row r="87" spans="1:3">
      <c r="A87" s="1011"/>
      <c r="B87" s="163"/>
      <c r="C87" s="1012"/>
    </row>
    <row r="88" spans="1:3">
      <c r="A88" s="1011"/>
      <c r="B88" s="163"/>
      <c r="C88" s="111"/>
    </row>
    <row r="89" spans="1:3">
      <c r="A89" s="1011"/>
      <c r="B89" s="165"/>
      <c r="C89" s="111"/>
    </row>
    <row r="90" spans="1:3">
      <c r="A90" s="1011"/>
      <c r="B90" s="225"/>
      <c r="C90" s="223"/>
    </row>
    <row r="91" spans="1:3">
      <c r="A91" s="1011"/>
      <c r="B91" s="161"/>
      <c r="C91" s="224"/>
    </row>
    <row r="92" spans="1:3">
      <c r="A92" s="1011"/>
      <c r="B92" s="161"/>
      <c r="C92" s="224"/>
    </row>
    <row r="93" spans="1:3">
      <c r="A93" s="1011"/>
      <c r="B93" s="161"/>
      <c r="C93" s="224"/>
    </row>
    <row r="94" spans="1:3">
      <c r="A94" s="1011"/>
      <c r="B94" s="161"/>
      <c r="C94" s="224"/>
    </row>
    <row r="95" spans="1:3">
      <c r="A95" s="1011"/>
      <c r="B95" s="161"/>
      <c r="C95" s="1012"/>
    </row>
    <row r="96" spans="1:3">
      <c r="A96" s="1011"/>
      <c r="B96" s="163"/>
      <c r="C96" s="1012"/>
    </row>
    <row r="97" spans="1:3">
      <c r="A97" s="1011"/>
      <c r="B97" s="163"/>
      <c r="C97" s="1013"/>
    </row>
    <row r="98" spans="1:3">
      <c r="A98" s="1011"/>
      <c r="B98" s="163"/>
      <c r="C98" s="1013"/>
    </row>
    <row r="99" spans="1:3">
      <c r="A99" s="1011"/>
      <c r="B99" s="164"/>
      <c r="C99" s="1013"/>
    </row>
    <row r="100" spans="1:3">
      <c r="A100" s="1011"/>
      <c r="B100" s="164"/>
      <c r="C100" s="1013"/>
    </row>
    <row r="101" spans="1:3">
      <c r="A101" s="1011"/>
      <c r="B101" s="225"/>
      <c r="C101" s="224"/>
    </row>
    <row r="102" spans="1:3">
      <c r="A102" s="1011"/>
      <c r="B102" s="161"/>
      <c r="C102" s="224"/>
    </row>
    <row r="103" spans="1:3">
      <c r="A103" s="1011"/>
      <c r="B103" s="161"/>
      <c r="C103" s="224"/>
    </row>
    <row r="104" spans="1:3">
      <c r="A104" s="1011"/>
      <c r="B104" s="161"/>
      <c r="C104" s="1012"/>
    </row>
    <row r="105" spans="1:3">
      <c r="A105" s="1011"/>
      <c r="B105" s="163"/>
      <c r="C105" s="1012"/>
    </row>
    <row r="106" spans="1:3">
      <c r="A106" s="1011"/>
      <c r="B106" s="164"/>
      <c r="C106" s="1012"/>
    </row>
    <row r="107" spans="1:3">
      <c r="A107" s="1011"/>
      <c r="B107" s="163"/>
      <c r="C107" s="1012"/>
    </row>
    <row r="108" spans="1:3">
      <c r="A108" s="1011"/>
      <c r="B108" s="164"/>
      <c r="C108" s="1012"/>
    </row>
    <row r="109" spans="1:3">
      <c r="A109" s="1011"/>
      <c r="B109" s="225"/>
      <c r="C109" s="224"/>
    </row>
    <row r="110" spans="1:3">
      <c r="A110" s="1011"/>
      <c r="B110" s="161"/>
      <c r="C110" s="224"/>
    </row>
    <row r="111" spans="1:3">
      <c r="A111" s="1011"/>
      <c r="B111" s="161"/>
      <c r="C111" s="224"/>
    </row>
    <row r="112" spans="1:3">
      <c r="A112" s="1011"/>
      <c r="B112" s="163"/>
      <c r="C112" s="1012"/>
    </row>
    <row r="113" spans="1:3">
      <c r="A113" s="1011"/>
      <c r="B113" s="164"/>
      <c r="C113" s="1012"/>
    </row>
    <row r="114" spans="1:3">
      <c r="A114" s="1011"/>
      <c r="B114" s="225"/>
      <c r="C114" s="224"/>
    </row>
    <row r="115" spans="1:3">
      <c r="A115" s="1011"/>
      <c r="B115" s="161"/>
      <c r="C115" s="224"/>
    </row>
    <row r="116" spans="1:3">
      <c r="A116" s="1011"/>
      <c r="B116" s="161"/>
      <c r="C116" s="224"/>
    </row>
    <row r="117" spans="1:3">
      <c r="A117" s="1011"/>
      <c r="B117" s="164"/>
      <c r="C117" s="111"/>
    </row>
    <row r="118" spans="1:3">
      <c r="A118" s="1011"/>
      <c r="B118" s="163"/>
      <c r="C118" s="111"/>
    </row>
    <row r="119" spans="1:3">
      <c r="A119" s="1011"/>
      <c r="B119" s="163"/>
      <c r="C119" s="111"/>
    </row>
    <row r="120" spans="1:3">
      <c r="A120" s="1011"/>
      <c r="B120" s="164"/>
      <c r="C120" s="111"/>
    </row>
    <row r="121" spans="1:3">
      <c r="A121" s="1011"/>
      <c r="B121" s="161"/>
      <c r="C121" s="1012"/>
    </row>
    <row r="122" spans="1:3">
      <c r="A122" s="1011"/>
      <c r="B122" s="164"/>
      <c r="C122" s="1012"/>
    </row>
    <row r="123" spans="1:3">
      <c r="A123" s="1011"/>
      <c r="B123" s="163"/>
      <c r="C123" s="1012"/>
    </row>
    <row r="124" spans="1:3">
      <c r="A124" s="1011"/>
      <c r="B124" s="163"/>
      <c r="C124" s="1012"/>
    </row>
    <row r="125" spans="1:3">
      <c r="A125" s="1011"/>
      <c r="B125" s="225"/>
      <c r="C125" s="1012"/>
    </row>
    <row r="126" spans="1:3">
      <c r="A126" s="1011"/>
      <c r="B126" s="163"/>
      <c r="C126" s="1012"/>
    </row>
    <row r="127" spans="1:3">
      <c r="A127" s="1011"/>
      <c r="B127" s="225"/>
      <c r="C127" s="224"/>
    </row>
    <row r="128" spans="1:3">
      <c r="A128" s="1011"/>
      <c r="B128" s="161"/>
      <c r="C128" s="224"/>
    </row>
    <row r="129" spans="1:3">
      <c r="A129" s="1011"/>
      <c r="B129" s="225"/>
      <c r="C129" s="224"/>
    </row>
    <row r="130" spans="1:3">
      <c r="A130" s="1011"/>
      <c r="B130" s="161"/>
      <c r="C130" s="224"/>
    </row>
    <row r="131" spans="1:3">
      <c r="A131" s="1011"/>
      <c r="B131" s="161"/>
      <c r="C131" s="224"/>
    </row>
    <row r="132" spans="1:3">
      <c r="A132" s="1011"/>
      <c r="B132" s="225"/>
      <c r="C132" s="1012"/>
    </row>
    <row r="133" spans="1:3">
      <c r="A133" s="1011"/>
      <c r="B133" s="163"/>
      <c r="C133" s="1012"/>
    </row>
    <row r="134" spans="1:3">
      <c r="A134" s="1011"/>
      <c r="B134" s="161"/>
      <c r="C134" s="224"/>
    </row>
    <row r="135" spans="1:3">
      <c r="A135" s="1011"/>
      <c r="B135" s="161"/>
      <c r="C135" s="224"/>
    </row>
    <row r="136" spans="1:3">
      <c r="A136" s="1011"/>
      <c r="B136" s="161"/>
      <c r="C136" s="224"/>
    </row>
    <row r="137" spans="1:3">
      <c r="A137" s="1011"/>
      <c r="B137" s="161"/>
      <c r="C137" s="224"/>
    </row>
    <row r="138" spans="1:3">
      <c r="A138" s="1011"/>
      <c r="B138" s="225"/>
      <c r="C138" s="224"/>
    </row>
    <row r="139" spans="1:3">
      <c r="A139" s="1011"/>
      <c r="B139" s="161"/>
      <c r="C139" s="224"/>
    </row>
    <row r="140" spans="1:3">
      <c r="A140" s="1011"/>
      <c r="B140" s="161"/>
      <c r="C140" s="224"/>
    </row>
    <row r="141" spans="1:3">
      <c r="A141" s="1011"/>
      <c r="B141" s="161"/>
      <c r="C141" s="224"/>
    </row>
    <row r="142" spans="1:3">
      <c r="A142" s="1011"/>
      <c r="B142" s="161"/>
      <c r="C142" s="224"/>
    </row>
    <row r="143" spans="1:3">
      <c r="A143" s="1011"/>
      <c r="B143" s="225"/>
      <c r="C143" s="224"/>
    </row>
    <row r="144" spans="1:3">
      <c r="A144" s="1011"/>
      <c r="B144" s="161"/>
      <c r="C144" s="224"/>
    </row>
    <row r="145" spans="1:3">
      <c r="A145" s="1011"/>
      <c r="B145" s="225"/>
      <c r="C145" s="224"/>
    </row>
    <row r="146" spans="1:3">
      <c r="A146" s="1011"/>
      <c r="B146" s="161"/>
      <c r="C146" s="1012"/>
    </row>
    <row r="147" spans="1:3">
      <c r="A147" s="1011"/>
      <c r="B147" s="163"/>
      <c r="C147" s="1012"/>
    </row>
    <row r="148" spans="1:3">
      <c r="A148" s="1011"/>
      <c r="B148" s="161"/>
      <c r="C148" s="1012"/>
    </row>
    <row r="149" spans="1:3">
      <c r="A149" s="1011"/>
      <c r="B149" s="163"/>
      <c r="C149" s="1012"/>
    </row>
    <row r="150" spans="1:3">
      <c r="A150" s="1011"/>
      <c r="B150" s="161"/>
      <c r="C150" s="1012"/>
    </row>
    <row r="151" spans="1:3">
      <c r="A151" s="1011"/>
      <c r="B151" s="163"/>
      <c r="C151" s="1012"/>
    </row>
    <row r="152" spans="1:3">
      <c r="A152" s="1011"/>
      <c r="B152" s="161"/>
      <c r="C152" s="224"/>
    </row>
    <row r="153" spans="1:3">
      <c r="A153" s="1011"/>
      <c r="B153" s="161"/>
      <c r="C153" s="1012"/>
    </row>
    <row r="154" spans="1:3">
      <c r="A154" s="1011"/>
      <c r="B154" s="163"/>
      <c r="C154" s="1012"/>
    </row>
    <row r="155" spans="1:3">
      <c r="A155" s="1011"/>
      <c r="B155" s="163"/>
      <c r="C155" s="1012"/>
    </row>
    <row r="156" spans="1:3">
      <c r="A156" s="1011"/>
      <c r="B156" s="161"/>
      <c r="C156" s="1012"/>
    </row>
    <row r="157" spans="1:3">
      <c r="A157" s="1011"/>
      <c r="B157" s="163"/>
      <c r="C157" s="1012"/>
    </row>
    <row r="158" spans="1:3">
      <c r="A158" s="1011"/>
      <c r="B158" s="161"/>
      <c r="C158" s="224"/>
    </row>
    <row r="159" spans="1:3">
      <c r="A159" s="1011"/>
      <c r="B159" s="161"/>
      <c r="C159" s="224"/>
    </row>
    <row r="160" spans="1:3">
      <c r="A160" s="1011"/>
      <c r="B160" s="161"/>
      <c r="C160" s="1012"/>
    </row>
    <row r="161" spans="1:3">
      <c r="A161" s="1011"/>
      <c r="B161" s="163"/>
      <c r="C161" s="1012"/>
    </row>
    <row r="162" spans="1:3">
      <c r="A162" s="1011"/>
      <c r="B162" s="161"/>
      <c r="C162" s="224"/>
    </row>
    <row r="163" spans="1:3">
      <c r="A163" s="1011"/>
      <c r="B163" s="163"/>
      <c r="C163" s="1012"/>
    </row>
    <row r="164" spans="1:3">
      <c r="A164" s="1011"/>
      <c r="B164" s="164"/>
      <c r="C164" s="1012"/>
    </row>
    <row r="165" spans="1:3">
      <c r="A165" s="1011"/>
      <c r="B165" s="165"/>
      <c r="C165" s="1012"/>
    </row>
    <row r="166" spans="1:3">
      <c r="A166" s="1011"/>
      <c r="B166" s="164"/>
      <c r="C166" s="1012"/>
    </row>
    <row r="167" spans="1:3">
      <c r="A167" s="1011"/>
      <c r="B167" s="165"/>
      <c r="C167" s="1012"/>
    </row>
    <row r="168" spans="1:3">
      <c r="A168" s="1011"/>
      <c r="B168" s="164"/>
      <c r="C168" s="1012"/>
    </row>
    <row r="169" spans="1:3">
      <c r="A169" s="1011"/>
      <c r="B169" s="165"/>
      <c r="C169" s="1012"/>
    </row>
    <row r="170" spans="1:3">
      <c r="A170" s="1011"/>
      <c r="B170" s="164"/>
      <c r="C170" s="1012"/>
    </row>
    <row r="171" spans="1:3">
      <c r="A171" s="1011"/>
      <c r="B171" s="165"/>
      <c r="C171" s="1012"/>
    </row>
    <row r="172" spans="1:3">
      <c r="A172" s="1011"/>
      <c r="B172" s="164"/>
      <c r="C172" s="1012"/>
    </row>
    <row r="173" spans="1:3">
      <c r="A173" s="1011"/>
      <c r="B173" s="164"/>
      <c r="C173" s="1012"/>
    </row>
    <row r="174" spans="1:3">
      <c r="A174" s="1011"/>
      <c r="B174" s="164"/>
      <c r="C174" s="1012"/>
    </row>
    <row r="175" spans="1:3">
      <c r="A175" s="1011"/>
      <c r="B175" s="165"/>
      <c r="C175" s="1012"/>
    </row>
    <row r="176" spans="1:3">
      <c r="A176" s="1011"/>
      <c r="B176" s="164"/>
      <c r="C176" s="1012"/>
    </row>
    <row r="177" spans="1:3">
      <c r="A177" s="1011"/>
      <c r="B177" s="165"/>
      <c r="C177" s="1012"/>
    </row>
    <row r="178" spans="1:3">
      <c r="A178" s="1011"/>
      <c r="B178" s="225"/>
      <c r="C178" s="224"/>
    </row>
    <row r="179" spans="1:3">
      <c r="A179" s="1011"/>
      <c r="B179" s="161"/>
      <c r="C179" s="224"/>
    </row>
    <row r="180" spans="1:3">
      <c r="A180" s="1011"/>
      <c r="B180" s="161"/>
      <c r="C180" s="1012"/>
    </row>
    <row r="181" spans="1:3">
      <c r="A181" s="1011"/>
      <c r="B181" s="163"/>
      <c r="C181" s="1012"/>
    </row>
    <row r="182" spans="1:3">
      <c r="A182" s="1011"/>
      <c r="B182" s="163"/>
      <c r="C182" s="1012"/>
    </row>
    <row r="183" spans="1:3">
      <c r="A183" s="1011"/>
      <c r="B183" s="164"/>
      <c r="C183" s="1012"/>
    </row>
    <row r="184" spans="1:3">
      <c r="A184" s="1011"/>
      <c r="B184" s="165"/>
      <c r="C184" s="1012"/>
    </row>
    <row r="185" spans="1:3">
      <c r="A185" s="1011"/>
      <c r="B185" s="164"/>
      <c r="C185" s="1012"/>
    </row>
    <row r="186" spans="1:3">
      <c r="A186" s="1011"/>
      <c r="B186" s="165"/>
      <c r="C186" s="1012"/>
    </row>
    <row r="187" spans="1:3">
      <c r="A187" s="1011"/>
      <c r="B187" s="225"/>
      <c r="C187" s="224"/>
    </row>
    <row r="188" spans="1:3">
      <c r="A188" s="1011"/>
      <c r="B188" s="161"/>
      <c r="C188" s="1012"/>
    </row>
    <row r="189" spans="1:3">
      <c r="A189" s="1011"/>
      <c r="B189" s="163"/>
      <c r="C189" s="1012"/>
    </row>
    <row r="190" spans="1:3">
      <c r="A190" s="1011"/>
      <c r="B190" s="163"/>
      <c r="C190" s="111"/>
    </row>
    <row r="191" spans="1:3">
      <c r="A191" s="1011"/>
      <c r="B191" s="164"/>
      <c r="C191" s="111"/>
    </row>
    <row r="192" spans="1:3">
      <c r="A192" s="1011"/>
      <c r="B192" s="165"/>
      <c r="C192" s="111"/>
    </row>
    <row r="193" spans="1:3">
      <c r="A193" s="1011"/>
      <c r="B193" s="225"/>
      <c r="C193" s="224"/>
    </row>
    <row r="194" spans="1:3">
      <c r="A194" s="1011"/>
      <c r="B194" s="161"/>
      <c r="C194" s="224"/>
    </row>
    <row r="195" spans="1:3">
      <c r="A195" s="1011"/>
      <c r="B195" s="161"/>
      <c r="C195" s="224"/>
    </row>
    <row r="196" spans="1:3">
      <c r="A196" s="1011"/>
      <c r="B196" s="161"/>
      <c r="C196" s="224"/>
    </row>
    <row r="197" spans="1:3">
      <c r="A197" s="1011"/>
      <c r="B197" s="161"/>
      <c r="C197" s="224"/>
    </row>
    <row r="198" spans="1:3">
      <c r="A198" s="1011"/>
      <c r="B198" s="164"/>
      <c r="C198" s="111"/>
    </row>
    <row r="199" spans="1:3">
      <c r="A199" s="1011"/>
      <c r="B199" s="163"/>
      <c r="C199" s="224"/>
    </row>
    <row r="200" spans="1:3">
      <c r="A200" s="1011"/>
      <c r="B200" s="225"/>
      <c r="C200" s="224"/>
    </row>
    <row r="201" spans="1:3">
      <c r="A201" s="1011"/>
      <c r="B201" s="161"/>
      <c r="C201" s="224"/>
    </row>
    <row r="202" spans="1:3">
      <c r="A202" s="1011"/>
      <c r="B202" s="161"/>
      <c r="C202" s="224"/>
    </row>
    <row r="203" spans="1:3">
      <c r="A203" s="1011"/>
      <c r="B203" s="161"/>
      <c r="C203" s="224"/>
    </row>
    <row r="204" spans="1:3">
      <c r="A204" s="1011"/>
      <c r="B204" s="161"/>
      <c r="C204" s="1012"/>
    </row>
    <row r="205" spans="1:3">
      <c r="A205" s="1011"/>
      <c r="B205" s="163"/>
      <c r="C205" s="1012"/>
    </row>
    <row r="206" spans="1:3">
      <c r="A206" s="1011"/>
      <c r="B206" s="161"/>
      <c r="C206" s="1012"/>
    </row>
    <row r="207" spans="1:3">
      <c r="A207" s="1011"/>
      <c r="B207" s="163"/>
      <c r="C207" s="1012"/>
    </row>
    <row r="208" spans="1:3">
      <c r="A208" s="1011"/>
      <c r="B208" s="161"/>
      <c r="C208" s="1012"/>
    </row>
    <row r="209" spans="1:3">
      <c r="A209" s="1011"/>
      <c r="B209" s="163"/>
      <c r="C209" s="1012"/>
    </row>
    <row r="210" spans="1:3">
      <c r="A210" s="1011"/>
      <c r="B210" s="161"/>
      <c r="C210" s="1012"/>
    </row>
    <row r="211" spans="1:3">
      <c r="A211" s="1011"/>
      <c r="B211" s="163"/>
      <c r="C211" s="1012"/>
    </row>
    <row r="212" spans="1:3">
      <c r="A212" s="1011"/>
      <c r="B212" s="161"/>
      <c r="C212" s="1012"/>
    </row>
    <row r="213" spans="1:3">
      <c r="A213" s="1011"/>
      <c r="B213" s="163"/>
      <c r="C213" s="1012"/>
    </row>
    <row r="214" spans="1:3">
      <c r="A214" s="1011"/>
      <c r="B214" s="161"/>
      <c r="C214" s="1012"/>
    </row>
    <row r="215" spans="1:3">
      <c r="A215" s="1011"/>
      <c r="B215" s="163"/>
      <c r="C215" s="1012"/>
    </row>
    <row r="216" spans="1:3">
      <c r="A216" s="1011"/>
      <c r="B216" s="161"/>
      <c r="C216" s="1012"/>
    </row>
    <row r="217" spans="1:3">
      <c r="A217" s="1011"/>
      <c r="B217" s="163"/>
      <c r="C217" s="1012"/>
    </row>
    <row r="218" spans="1:3">
      <c r="A218" s="1011"/>
      <c r="B218" s="161"/>
      <c r="C218" s="1012"/>
    </row>
    <row r="219" spans="1:3">
      <c r="A219" s="1011"/>
      <c r="B219" s="163"/>
      <c r="C219" s="1012"/>
    </row>
    <row r="220" spans="1:3">
      <c r="A220" s="1011"/>
      <c r="B220" s="161"/>
      <c r="C220" s="1012"/>
    </row>
    <row r="221" spans="1:3">
      <c r="A221" s="1011"/>
      <c r="B221" s="163"/>
      <c r="C221" s="1012"/>
    </row>
    <row r="222" spans="1:3">
      <c r="A222" s="1011"/>
      <c r="B222" s="165"/>
      <c r="C222" s="1012"/>
    </row>
    <row r="223" spans="1:3">
      <c r="A223" s="1011"/>
      <c r="B223" s="161"/>
      <c r="C223" s="224"/>
    </row>
    <row r="224" spans="1:3">
      <c r="A224" s="1011"/>
      <c r="B224" s="161"/>
      <c r="C224" s="1012"/>
    </row>
    <row r="225" spans="1:3">
      <c r="A225" s="1011"/>
      <c r="B225" s="163"/>
      <c r="C225" s="1012"/>
    </row>
    <row r="226" spans="1:3">
      <c r="A226" s="1011"/>
      <c r="B226" s="161"/>
      <c r="C226" s="224"/>
    </row>
    <row r="227" spans="1:3">
      <c r="A227" s="1011"/>
      <c r="B227" s="161"/>
      <c r="C227" s="1012"/>
    </row>
    <row r="228" spans="1:3">
      <c r="A228" s="1011"/>
      <c r="B228" s="163"/>
      <c r="C228" s="1012"/>
    </row>
    <row r="229" spans="1:3">
      <c r="A229" s="1011"/>
      <c r="B229" s="163"/>
      <c r="C229" s="224"/>
    </row>
    <row r="230" spans="1:3">
      <c r="A230" s="1011"/>
      <c r="B230" s="225"/>
      <c r="C230" s="224"/>
    </row>
    <row r="231" spans="1:3">
      <c r="A231" s="1011"/>
      <c r="B231" s="161"/>
      <c r="C231" s="1012"/>
    </row>
    <row r="232" spans="1:3">
      <c r="A232" s="1011"/>
      <c r="B232" s="163"/>
      <c r="C232" s="1012"/>
    </row>
    <row r="233" spans="1:3">
      <c r="A233" s="1011"/>
      <c r="B233" s="161"/>
      <c r="C233" s="1012"/>
    </row>
    <row r="234" spans="1:3">
      <c r="A234" s="1011"/>
      <c r="B234" s="163"/>
      <c r="C234" s="1012"/>
    </row>
    <row r="235" spans="1:3">
      <c r="A235" s="1011"/>
      <c r="B235" s="161"/>
      <c r="C235" s="1012"/>
    </row>
    <row r="236" spans="1:3">
      <c r="A236" s="1011"/>
      <c r="B236" s="163"/>
      <c r="C236" s="1012"/>
    </row>
    <row r="237" spans="1:3">
      <c r="A237" s="1011"/>
      <c r="B237" s="225"/>
      <c r="C237" s="224"/>
    </row>
    <row r="238" spans="1:3">
      <c r="A238" s="1011"/>
      <c r="B238" s="161"/>
      <c r="C238" s="1012"/>
    </row>
    <row r="239" spans="1:3">
      <c r="A239" s="1011"/>
      <c r="B239" s="163"/>
      <c r="C239" s="1012"/>
    </row>
    <row r="240" spans="1:3">
      <c r="A240" s="1011"/>
      <c r="B240" s="161"/>
      <c r="C240" s="1012"/>
    </row>
    <row r="241" spans="1:3">
      <c r="A241" s="1011"/>
      <c r="B241" s="163"/>
      <c r="C241" s="1012"/>
    </row>
    <row r="242" spans="1:3">
      <c r="A242" s="1011"/>
      <c r="B242" s="161"/>
      <c r="C242" s="1012"/>
    </row>
    <row r="243" spans="1:3">
      <c r="A243" s="1011"/>
      <c r="B243" s="163"/>
      <c r="C243" s="1012"/>
    </row>
    <row r="244" spans="1:3">
      <c r="A244" s="1011"/>
      <c r="B244" s="161"/>
      <c r="C244" s="1012"/>
    </row>
    <row r="245" spans="1:3">
      <c r="A245" s="1011"/>
      <c r="B245" s="163"/>
      <c r="C245" s="1012"/>
    </row>
    <row r="246" spans="1:3">
      <c r="A246" s="1011"/>
      <c r="B246" s="225"/>
      <c r="C246" s="224"/>
    </row>
    <row r="247" spans="1:3">
      <c r="A247" s="1011"/>
      <c r="B247" s="161"/>
      <c r="C247" s="1012"/>
    </row>
    <row r="248" spans="1:3">
      <c r="A248" s="1011"/>
      <c r="B248" s="163"/>
      <c r="C248" s="1012"/>
    </row>
    <row r="249" spans="1:3">
      <c r="A249" s="1011"/>
      <c r="B249" s="225"/>
      <c r="C249" s="224"/>
    </row>
    <row r="250" spans="1:3">
      <c r="A250" s="1011"/>
      <c r="B250" s="161"/>
      <c r="C250" s="224"/>
    </row>
    <row r="251" spans="1:3">
      <c r="A251" s="1011"/>
      <c r="B251" s="164"/>
      <c r="C251" s="224"/>
    </row>
    <row r="252" spans="1:3">
      <c r="A252" s="1011"/>
      <c r="B252" s="161"/>
      <c r="C252" s="224"/>
    </row>
    <row r="253" spans="1:3">
      <c r="A253" s="1011"/>
      <c r="B253" s="164"/>
      <c r="C253" s="224"/>
    </row>
    <row r="254" spans="1:3">
      <c r="A254" s="1011"/>
      <c r="B254" s="225"/>
      <c r="C254" s="224"/>
    </row>
    <row r="255" spans="1:3">
      <c r="A255" s="1011"/>
      <c r="B255" s="161"/>
      <c r="C255" s="224"/>
    </row>
    <row r="256" spans="1:3">
      <c r="A256" s="1011"/>
      <c r="B256" s="161"/>
      <c r="C256" s="224"/>
    </row>
    <row r="257" spans="1:3">
      <c r="A257" s="1011"/>
      <c r="B257" s="164"/>
      <c r="C257" s="111"/>
    </row>
    <row r="258" spans="1:3">
      <c r="A258" s="1011"/>
      <c r="B258" s="225"/>
      <c r="C258" s="224"/>
    </row>
    <row r="259" spans="1:3">
      <c r="A259" s="1011"/>
      <c r="B259" s="225"/>
      <c r="C259" s="224"/>
    </row>
    <row r="260" spans="1:3">
      <c r="A260" s="1011"/>
      <c r="B260" s="161"/>
      <c r="C260" s="224"/>
    </row>
    <row r="261" spans="1:3">
      <c r="A261" s="1011"/>
      <c r="B261" s="225"/>
      <c r="C261" s="224"/>
    </row>
    <row r="262" spans="1:3">
      <c r="A262" s="1011"/>
      <c r="B262" s="161"/>
      <c r="C262" s="224"/>
    </row>
    <row r="263" spans="1:3">
      <c r="A263" s="1011"/>
      <c r="B263" s="163"/>
      <c r="C263" s="1012"/>
    </row>
    <row r="264" spans="1:3">
      <c r="A264" s="1011"/>
      <c r="B264" s="164"/>
      <c r="C264" s="1012"/>
    </row>
    <row r="265" spans="1:3">
      <c r="A265" s="1011"/>
      <c r="B265" s="164"/>
      <c r="C265" s="111"/>
    </row>
    <row r="266" spans="1:3">
      <c r="A266" s="1011"/>
      <c r="B266" s="163"/>
      <c r="C266" s="111"/>
    </row>
    <row r="267" spans="1:3">
      <c r="A267" s="1011"/>
      <c r="B267" s="164"/>
      <c r="C267" s="111"/>
    </row>
    <row r="268" spans="1:3">
      <c r="A268" s="1011"/>
      <c r="B268" s="164"/>
      <c r="C268" s="111"/>
    </row>
    <row r="269" spans="1:3">
      <c r="A269" s="1011"/>
      <c r="B269" s="225"/>
      <c r="C269" s="224"/>
    </row>
    <row r="270" spans="1:3">
      <c r="A270" s="1011"/>
      <c r="B270" s="161"/>
      <c r="C270" s="224"/>
    </row>
    <row r="271" spans="1:3">
      <c r="A271" s="1011"/>
      <c r="B271" s="161"/>
      <c r="C271" s="224"/>
    </row>
    <row r="272" spans="1:3">
      <c r="A272" s="1011"/>
      <c r="B272" s="163"/>
      <c r="C272" s="224"/>
    </row>
    <row r="273" spans="1:3">
      <c r="A273" s="1011"/>
      <c r="B273" s="163"/>
      <c r="C273" s="1012"/>
    </row>
    <row r="274" spans="1:3">
      <c r="A274" s="1011"/>
      <c r="B274" s="164"/>
      <c r="C274" s="1012"/>
    </row>
    <row r="275" spans="1:3">
      <c r="A275" s="1011"/>
      <c r="B275" s="164"/>
      <c r="C275" s="224"/>
    </row>
    <row r="276" spans="1:3">
      <c r="A276" s="1011"/>
      <c r="B276" s="163"/>
      <c r="C276" s="1012"/>
    </row>
    <row r="277" spans="1:3">
      <c r="A277" s="1011"/>
      <c r="B277" s="163"/>
      <c r="C277" s="1012"/>
    </row>
    <row r="278" spans="1:3">
      <c r="A278" s="1011"/>
      <c r="B278" s="163"/>
      <c r="C278" s="1012"/>
    </row>
    <row r="279" spans="1:3">
      <c r="A279" s="1011"/>
      <c r="B279" s="163"/>
      <c r="C279" s="111"/>
    </row>
    <row r="280" spans="1:3">
      <c r="A280" s="1014"/>
      <c r="B280" s="225"/>
      <c r="C280" s="224"/>
    </row>
    <row r="281" spans="1:3">
      <c r="A281" s="1014"/>
      <c r="B281" s="161"/>
      <c r="C281" s="224"/>
    </row>
    <row r="282" spans="1:3">
      <c r="A282" s="1014"/>
      <c r="B282" s="161"/>
      <c r="C282" s="224"/>
    </row>
    <row r="283" spans="1:3">
      <c r="A283" s="1014"/>
      <c r="B283" s="163"/>
      <c r="C283" s="1012"/>
    </row>
    <row r="284" spans="1:3">
      <c r="A284" s="1014"/>
      <c r="B284" s="164"/>
      <c r="C284" s="1012"/>
    </row>
    <row r="285" spans="1:3">
      <c r="A285" s="1014"/>
      <c r="B285" s="225"/>
      <c r="C285" s="224"/>
    </row>
    <row r="286" spans="1:3">
      <c r="A286" s="1014"/>
      <c r="B286" s="161"/>
      <c r="C286" s="224"/>
    </row>
    <row r="287" spans="1:3">
      <c r="A287" s="1014"/>
      <c r="B287" s="161"/>
      <c r="C287" s="224"/>
    </row>
    <row r="288" spans="1:3">
      <c r="A288" s="1014"/>
      <c r="B288" s="163"/>
      <c r="C288" s="1012"/>
    </row>
    <row r="289" spans="1:3">
      <c r="A289" s="1014"/>
      <c r="B289" s="164"/>
      <c r="C289" s="1012"/>
    </row>
    <row r="290" spans="1:3">
      <c r="A290" s="1014"/>
      <c r="B290" s="225"/>
      <c r="C290" s="224"/>
    </row>
    <row r="291" spans="1:3">
      <c r="A291" s="1014"/>
      <c r="B291" s="161"/>
      <c r="C291" s="224"/>
    </row>
    <row r="292" spans="1:3">
      <c r="A292" s="1014"/>
      <c r="B292" s="161"/>
      <c r="C292" s="224"/>
    </row>
    <row r="293" spans="1:3">
      <c r="A293" s="1014"/>
      <c r="B293" s="161"/>
      <c r="C293" s="224"/>
    </row>
    <row r="294" spans="1:3">
      <c r="A294" s="1014"/>
      <c r="B294" s="163"/>
      <c r="C294" s="1012"/>
    </row>
    <row r="295" spans="1:3">
      <c r="A295" s="1014"/>
      <c r="B295" s="164"/>
      <c r="C295" s="1012"/>
    </row>
    <row r="296" spans="1:3">
      <c r="A296" s="1014"/>
      <c r="B296" s="225"/>
      <c r="C296" s="224"/>
    </row>
    <row r="297" spans="1:3">
      <c r="A297" s="1014"/>
      <c r="B297" s="161"/>
      <c r="C297" s="224"/>
    </row>
    <row r="298" spans="1:3">
      <c r="A298" s="1011"/>
      <c r="B298" s="161"/>
      <c r="C298" s="224"/>
    </row>
    <row r="299" spans="1:3">
      <c r="A299" s="1011"/>
      <c r="B299" s="161"/>
      <c r="C299" s="224"/>
    </row>
    <row r="300" spans="1:3">
      <c r="A300" s="1011"/>
      <c r="B300" s="161"/>
      <c r="C300" s="1012"/>
    </row>
    <row r="301" spans="1:3">
      <c r="A301" s="1011"/>
      <c r="B301" s="164"/>
      <c r="C301" s="1012"/>
    </row>
    <row r="302" spans="1:3">
      <c r="A302" s="1011"/>
      <c r="B302" s="161"/>
      <c r="C302" s="1012"/>
    </row>
    <row r="303" spans="1:3">
      <c r="A303" s="1011"/>
      <c r="B303" s="164"/>
      <c r="C303" s="1012"/>
    </row>
    <row r="304" spans="1:3">
      <c r="A304" s="1011"/>
      <c r="B304" s="225"/>
      <c r="C304" s="224"/>
    </row>
    <row r="305" spans="1:3">
      <c r="A305" s="1011"/>
      <c r="B305" s="161"/>
      <c r="C305" s="224"/>
    </row>
    <row r="306" spans="1:3">
      <c r="A306" s="1011"/>
      <c r="B306" s="161"/>
      <c r="C306" s="224"/>
    </row>
    <row r="307" spans="1:3">
      <c r="A307" s="1011"/>
      <c r="B307" s="161"/>
      <c r="C307" s="224"/>
    </row>
    <row r="308" spans="1:3">
      <c r="A308" s="1011"/>
      <c r="B308" s="161"/>
      <c r="C308" s="224"/>
    </row>
    <row r="309" spans="1:3">
      <c r="A309" s="1011"/>
      <c r="B309" s="225"/>
      <c r="C309" s="224"/>
    </row>
    <row r="310" spans="1:3">
      <c r="A310" s="1011"/>
      <c r="B310" s="161"/>
      <c r="C310" s="224"/>
    </row>
    <row r="311" spans="1:3">
      <c r="A311" s="1011"/>
      <c r="B311" s="161"/>
      <c r="C311" s="224"/>
    </row>
    <row r="312" spans="1:3">
      <c r="A312" s="1011"/>
      <c r="B312" s="161"/>
      <c r="C312" s="224"/>
    </row>
    <row r="313" spans="1:3">
      <c r="A313" s="1011"/>
      <c r="B313" s="161"/>
      <c r="C313" s="224"/>
    </row>
    <row r="314" spans="1:3">
      <c r="A314" s="1011"/>
      <c r="B314" s="225"/>
      <c r="C314" s="224"/>
    </row>
    <row r="315" spans="1:3">
      <c r="A315" s="1011"/>
      <c r="B315" s="161"/>
      <c r="C315" s="224"/>
    </row>
    <row r="316" spans="1:3">
      <c r="A316" s="1011"/>
      <c r="B316" s="161"/>
      <c r="C316" s="224"/>
    </row>
    <row r="317" spans="1:3">
      <c r="A317" s="1011"/>
      <c r="B317" s="161"/>
      <c r="C317" s="224"/>
    </row>
    <row r="318" spans="1:3">
      <c r="A318" s="1011"/>
      <c r="B318" s="161"/>
      <c r="C318" s="224"/>
    </row>
    <row r="319" spans="1:3">
      <c r="A319" s="1011"/>
      <c r="B319" s="161"/>
      <c r="C319" s="224"/>
    </row>
    <row r="320" spans="1:3">
      <c r="A320" s="1011"/>
      <c r="B320" s="163"/>
      <c r="C320" s="224"/>
    </row>
    <row r="321" spans="1:3">
      <c r="A321" s="111"/>
      <c r="B321" s="164"/>
      <c r="C321" s="111"/>
    </row>
    <row r="322" spans="1:3">
      <c r="A322" s="111"/>
      <c r="B322" s="111"/>
      <c r="C322" s="111"/>
    </row>
  </sheetData>
  <mergeCells count="77">
    <mergeCell ref="D13:I13"/>
    <mergeCell ref="D14:I14"/>
    <mergeCell ref="D15:I15"/>
    <mergeCell ref="D16:I16"/>
    <mergeCell ref="A304:A315"/>
    <mergeCell ref="A246:A248"/>
    <mergeCell ref="C247:C248"/>
    <mergeCell ref="A249:A257"/>
    <mergeCell ref="A258:A268"/>
    <mergeCell ref="C263:C264"/>
    <mergeCell ref="A269:A279"/>
    <mergeCell ref="C273:C274"/>
    <mergeCell ref="C276:C278"/>
    <mergeCell ref="C224:C225"/>
    <mergeCell ref="C227:C228"/>
    <mergeCell ref="A229:A245"/>
    <mergeCell ref="C240:C241"/>
    <mergeCell ref="A316:A320"/>
    <mergeCell ref="A280:A297"/>
    <mergeCell ref="C283:C284"/>
    <mergeCell ref="C288:C289"/>
    <mergeCell ref="C294:C295"/>
    <mergeCell ref="A298:A303"/>
    <mergeCell ref="C300:C301"/>
    <mergeCell ref="C302:C303"/>
    <mergeCell ref="C242:C243"/>
    <mergeCell ref="C244:C245"/>
    <mergeCell ref="C231:C232"/>
    <mergeCell ref="C233:C234"/>
    <mergeCell ref="C235:C236"/>
    <mergeCell ref="C238:C239"/>
    <mergeCell ref="A193:A198"/>
    <mergeCell ref="A199:A228"/>
    <mergeCell ref="C204:C205"/>
    <mergeCell ref="C206:C207"/>
    <mergeCell ref="C218:C219"/>
    <mergeCell ref="C220:C222"/>
    <mergeCell ref="C208:C209"/>
    <mergeCell ref="C210:C211"/>
    <mergeCell ref="C212:C213"/>
    <mergeCell ref="C214:C215"/>
    <mergeCell ref="C216:C217"/>
    <mergeCell ref="A121:A124"/>
    <mergeCell ref="C121:C124"/>
    <mergeCell ref="A125:A192"/>
    <mergeCell ref="C125:C126"/>
    <mergeCell ref="C132:C133"/>
    <mergeCell ref="C146:C147"/>
    <mergeCell ref="C148:C149"/>
    <mergeCell ref="C150:C151"/>
    <mergeCell ref="C153:C155"/>
    <mergeCell ref="C156:C157"/>
    <mergeCell ref="C160:C161"/>
    <mergeCell ref="C163:C177"/>
    <mergeCell ref="C180:C182"/>
    <mergeCell ref="C183:C186"/>
    <mergeCell ref="C188:C189"/>
    <mergeCell ref="A90:A120"/>
    <mergeCell ref="C95:C96"/>
    <mergeCell ref="C97:C100"/>
    <mergeCell ref="C104:C105"/>
    <mergeCell ref="C106:C108"/>
    <mergeCell ref="C112:C113"/>
    <mergeCell ref="A86:A89"/>
    <mergeCell ref="C86:C87"/>
    <mergeCell ref="A28:A39"/>
    <mergeCell ref="C32:C33"/>
    <mergeCell ref="C35:C36"/>
    <mergeCell ref="A40:A58"/>
    <mergeCell ref="C40:C41"/>
    <mergeCell ref="A59:A75"/>
    <mergeCell ref="C68:C71"/>
    <mergeCell ref="A76:A79"/>
    <mergeCell ref="C77:C78"/>
    <mergeCell ref="A80:A85"/>
    <mergeCell ref="C81:C82"/>
    <mergeCell ref="C84:C85"/>
  </mergeCells>
  <hyperlinks>
    <hyperlink ref="A26" r:id="rId1" location="intro"/>
    <hyperlink ref="D1" location="'ProLiant Smart Buy Servers'!A1" display="Summary"/>
  </hyperlinks>
  <pageMargins left="0.7" right="0.7" top="0.75" bottom="0.75" header="0.3" footer="0.3"/>
  <pageSetup scale="45" fitToHeight="3"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I322"/>
  <sheetViews>
    <sheetView zoomScale="80" zoomScaleNormal="80" workbookViewId="0">
      <selection activeCell="A12" sqref="A12:B21"/>
    </sheetView>
  </sheetViews>
  <sheetFormatPr defaultColWidth="8.88671875" defaultRowHeight="14.25"/>
  <cols>
    <col min="1" max="1" width="18.109375" style="105" customWidth="1"/>
    <col min="2" max="2" width="61.5546875" style="105" customWidth="1"/>
    <col min="3" max="3" width="14.6640625" style="105" customWidth="1"/>
    <col min="4" max="16384" width="8.88671875" style="105"/>
  </cols>
  <sheetData>
    <row r="1" spans="1:9" ht="15">
      <c r="A1" s="186" t="s">
        <v>446</v>
      </c>
      <c r="B1" s="221"/>
      <c r="C1" s="138"/>
      <c r="D1" s="311" t="s">
        <v>117</v>
      </c>
    </row>
    <row r="2" spans="1:9">
      <c r="A2" s="141"/>
      <c r="B2" s="141"/>
      <c r="C2" s="142"/>
    </row>
    <row r="3" spans="1:9" ht="15">
      <c r="A3" s="143" t="s">
        <v>36</v>
      </c>
      <c r="B3" s="140" t="s">
        <v>444</v>
      </c>
      <c r="C3" s="142"/>
    </row>
    <row r="4" spans="1:9" ht="15">
      <c r="A4" s="144" t="s">
        <v>62</v>
      </c>
      <c r="B4" s="127">
        <f>VLOOKUP($B$3,'ProLiant Smart Buy Servers'!B:Q,12,FALSE)</f>
        <v>799</v>
      </c>
      <c r="C4" s="142"/>
    </row>
    <row r="5" spans="1:9" ht="33" customHeight="1">
      <c r="A5" s="145" t="s">
        <v>713</v>
      </c>
      <c r="B5" s="140">
        <f>VLOOKUP($B$3,'ProLiant Smart Buy Servers'!B:Q,12,FALSE)</f>
        <v>799</v>
      </c>
      <c r="C5" s="142"/>
    </row>
    <row r="6" spans="1:9" ht="15">
      <c r="A6" s="143"/>
      <c r="B6" s="146"/>
      <c r="C6" s="142"/>
    </row>
    <row r="7" spans="1:9" ht="15">
      <c r="A7" s="143"/>
      <c r="B7" s="146"/>
      <c r="C7" s="142"/>
    </row>
    <row r="8" spans="1:9" ht="15">
      <c r="A8" s="143" t="s">
        <v>39</v>
      </c>
      <c r="B8" s="221" t="s">
        <v>445</v>
      </c>
      <c r="C8" s="142"/>
    </row>
    <row r="9" spans="1:9" ht="15">
      <c r="A9" s="143" t="s">
        <v>40</v>
      </c>
      <c r="B9" s="221" t="s">
        <v>446</v>
      </c>
      <c r="C9" s="221"/>
    </row>
    <row r="10" spans="1:9" ht="15">
      <c r="A10" s="147"/>
      <c r="B10" s="131"/>
      <c r="C10" s="148"/>
    </row>
    <row r="11" spans="1:9" ht="15">
      <c r="A11" s="149" t="s">
        <v>41</v>
      </c>
      <c r="B11" s="122"/>
      <c r="C11" s="142"/>
      <c r="D11" s="149" t="s">
        <v>1235</v>
      </c>
      <c r="E11" s="343"/>
      <c r="F11" s="343"/>
      <c r="G11" s="343"/>
      <c r="H11" s="339"/>
      <c r="I11" s="339"/>
    </row>
    <row r="12" spans="1:9" ht="15">
      <c r="A12" s="150" t="s">
        <v>42</v>
      </c>
      <c r="B12" s="221" t="s">
        <v>439</v>
      </c>
      <c r="C12" s="142"/>
      <c r="D12" s="389" t="s">
        <v>1216</v>
      </c>
      <c r="E12" s="442">
        <v>182</v>
      </c>
      <c r="F12" s="343"/>
      <c r="G12" s="343"/>
      <c r="H12" s="339"/>
      <c r="I12" s="339"/>
    </row>
    <row r="13" spans="1:9" ht="15">
      <c r="A13" s="150" t="s">
        <v>59</v>
      </c>
      <c r="B13" s="221" t="s">
        <v>440</v>
      </c>
      <c r="C13" s="142"/>
      <c r="D13" s="1010" t="s">
        <v>1240</v>
      </c>
      <c r="E13" s="1010"/>
      <c r="F13" s="1010"/>
      <c r="G13" s="1010"/>
      <c r="H13" s="1010"/>
      <c r="I13" s="1010"/>
    </row>
    <row r="14" spans="1:9" ht="15">
      <c r="A14" s="151" t="s">
        <v>44</v>
      </c>
      <c r="B14" s="221" t="s">
        <v>442</v>
      </c>
      <c r="C14" s="142"/>
      <c r="D14" s="1008" t="s">
        <v>1238</v>
      </c>
      <c r="E14" s="1008"/>
      <c r="F14" s="1008"/>
      <c r="G14" s="1008"/>
      <c r="H14" s="1008"/>
      <c r="I14" s="1008"/>
    </row>
    <row r="15" spans="1:9" ht="15">
      <c r="A15" s="150" t="s">
        <v>45</v>
      </c>
      <c r="B15" s="221" t="s">
        <v>447</v>
      </c>
      <c r="C15" s="142"/>
      <c r="D15" s="1008" t="s">
        <v>1236</v>
      </c>
      <c r="E15" s="1008"/>
      <c r="F15" s="1008"/>
      <c r="G15" s="1008"/>
      <c r="H15" s="1008"/>
      <c r="I15" s="1008"/>
    </row>
    <row r="16" spans="1:9" ht="15">
      <c r="A16" s="150" t="s">
        <v>46</v>
      </c>
      <c r="B16" s="221" t="s">
        <v>316</v>
      </c>
      <c r="C16" s="142"/>
      <c r="D16" s="1009" t="s">
        <v>1233</v>
      </c>
      <c r="E16" s="1008"/>
      <c r="F16" s="1008"/>
      <c r="G16" s="1008"/>
      <c r="H16" s="1008"/>
      <c r="I16" s="1008"/>
    </row>
    <row r="17" spans="1:9" ht="15">
      <c r="A17" s="150" t="s">
        <v>11</v>
      </c>
      <c r="B17" s="221" t="s">
        <v>327</v>
      </c>
      <c r="C17" s="142"/>
      <c r="D17" s="446" t="s">
        <v>1234</v>
      </c>
      <c r="E17" s="446"/>
      <c r="F17" s="446"/>
      <c r="G17" s="446"/>
      <c r="H17" s="446"/>
      <c r="I17" s="446"/>
    </row>
    <row r="18" spans="1:9" ht="15">
      <c r="A18" s="152" t="s">
        <v>10</v>
      </c>
      <c r="B18" s="221" t="s">
        <v>441</v>
      </c>
      <c r="C18" s="142"/>
      <c r="D18" s="445" t="s">
        <v>1568</v>
      </c>
      <c r="E18" s="446"/>
      <c r="F18" s="446"/>
      <c r="G18" s="446"/>
      <c r="H18" s="446"/>
    </row>
    <row r="19" spans="1:9" ht="15">
      <c r="A19" s="150" t="s">
        <v>12</v>
      </c>
      <c r="B19" s="221" t="s">
        <v>328</v>
      </c>
      <c r="C19" s="142"/>
      <c r="D19" s="445" t="s">
        <v>1569</v>
      </c>
      <c r="E19" s="446"/>
      <c r="F19" s="446"/>
      <c r="G19" s="446"/>
      <c r="H19" s="446"/>
    </row>
    <row r="20" spans="1:9" ht="15">
      <c r="A20" s="150" t="s">
        <v>56</v>
      </c>
      <c r="B20" s="221" t="s">
        <v>329</v>
      </c>
      <c r="C20" s="142"/>
      <c r="D20" s="445" t="s">
        <v>1570</v>
      </c>
      <c r="E20" s="446"/>
      <c r="F20" s="446"/>
      <c r="G20" s="446"/>
      <c r="H20" s="446"/>
      <c r="I20" s="446"/>
    </row>
    <row r="21" spans="1:9">
      <c r="A21" s="153" t="s">
        <v>13</v>
      </c>
      <c r="B21" s="221" t="s">
        <v>14</v>
      </c>
      <c r="C21" s="142"/>
    </row>
    <row r="22" spans="1:9" ht="15">
      <c r="A22" s="150" t="s">
        <v>57</v>
      </c>
      <c r="B22" s="221" t="s">
        <v>330</v>
      </c>
      <c r="C22" s="142"/>
    </row>
    <row r="23" spans="1:9">
      <c r="A23" s="154" t="s">
        <v>15</v>
      </c>
      <c r="B23" s="221"/>
      <c r="C23" s="142"/>
    </row>
    <row r="24" spans="1:9">
      <c r="A24" s="155"/>
      <c r="B24" s="156"/>
      <c r="C24" s="148"/>
    </row>
    <row r="25" spans="1:9">
      <c r="A25" s="104" t="s">
        <v>145</v>
      </c>
      <c r="B25" s="157"/>
      <c r="C25" s="158"/>
    </row>
    <row r="26" spans="1:9">
      <c r="A26" s="103" t="s">
        <v>146</v>
      </c>
      <c r="B26" s="225"/>
      <c r="C26" s="158"/>
    </row>
    <row r="27" spans="1:9" ht="15">
      <c r="A27" s="160"/>
      <c r="B27" s="161"/>
      <c r="C27" s="224"/>
    </row>
    <row r="28" spans="1:9">
      <c r="A28" s="1011"/>
      <c r="B28" s="225"/>
      <c r="C28" s="224"/>
    </row>
    <row r="29" spans="1:9">
      <c r="A29" s="1011"/>
      <c r="B29" s="161"/>
      <c r="C29" s="224"/>
    </row>
    <row r="30" spans="1:9">
      <c r="A30" s="1011"/>
      <c r="B30" s="161"/>
      <c r="C30" s="224"/>
    </row>
    <row r="31" spans="1:9">
      <c r="A31" s="1011"/>
      <c r="B31" s="161"/>
      <c r="C31" s="224"/>
    </row>
    <row r="32" spans="1:9">
      <c r="A32" s="1011"/>
      <c r="B32" s="161"/>
      <c r="C32" s="1012"/>
    </row>
    <row r="33" spans="1:3">
      <c r="A33" s="1011"/>
      <c r="B33" s="163"/>
      <c r="C33" s="1012"/>
    </row>
    <row r="34" spans="1:3">
      <c r="A34" s="1011"/>
      <c r="B34" s="161"/>
      <c r="C34" s="224"/>
    </row>
    <row r="35" spans="1:3">
      <c r="A35" s="1011"/>
      <c r="B35" s="161"/>
      <c r="C35" s="1012"/>
    </row>
    <row r="36" spans="1:3">
      <c r="A36" s="1011"/>
      <c r="B36" s="163"/>
      <c r="C36" s="1012"/>
    </row>
    <row r="37" spans="1:3">
      <c r="A37" s="1011"/>
      <c r="B37" s="161"/>
      <c r="C37" s="224"/>
    </row>
    <row r="38" spans="1:3">
      <c r="A38" s="1011"/>
      <c r="B38" s="164"/>
      <c r="C38" s="111"/>
    </row>
    <row r="39" spans="1:3">
      <c r="A39" s="1011"/>
      <c r="B39" s="163"/>
      <c r="C39" s="111"/>
    </row>
    <row r="40" spans="1:3">
      <c r="A40" s="1011"/>
      <c r="B40" s="163"/>
      <c r="C40" s="1012"/>
    </row>
    <row r="41" spans="1:3">
      <c r="A41" s="1011"/>
      <c r="B41" s="163"/>
      <c r="C41" s="1012"/>
    </row>
    <row r="42" spans="1:3">
      <c r="A42" s="1011"/>
      <c r="B42" s="163"/>
      <c r="C42" s="224"/>
    </row>
    <row r="43" spans="1:3">
      <c r="A43" s="1011"/>
      <c r="B43" s="225"/>
      <c r="C43" s="224"/>
    </row>
    <row r="44" spans="1:3">
      <c r="A44" s="1011"/>
      <c r="B44" s="161"/>
      <c r="C44" s="224"/>
    </row>
    <row r="45" spans="1:3">
      <c r="A45" s="1011"/>
      <c r="B45" s="161"/>
      <c r="C45" s="224"/>
    </row>
    <row r="46" spans="1:3">
      <c r="A46" s="1011"/>
      <c r="B46" s="161"/>
      <c r="C46" s="224"/>
    </row>
    <row r="47" spans="1:3">
      <c r="A47" s="1011"/>
      <c r="B47" s="225"/>
      <c r="C47" s="224"/>
    </row>
    <row r="48" spans="1:3">
      <c r="A48" s="1011"/>
      <c r="B48" s="161"/>
      <c r="C48" s="224"/>
    </row>
    <row r="49" spans="1:3">
      <c r="A49" s="1011"/>
      <c r="B49" s="161"/>
      <c r="C49" s="224"/>
    </row>
    <row r="50" spans="1:3">
      <c r="A50" s="1011"/>
      <c r="B50" s="164"/>
      <c r="C50" s="224"/>
    </row>
    <row r="51" spans="1:3">
      <c r="A51" s="1011"/>
      <c r="B51" s="225"/>
      <c r="C51" s="224"/>
    </row>
    <row r="52" spans="1:3">
      <c r="A52" s="1011"/>
      <c r="B52" s="161"/>
      <c r="C52" s="224"/>
    </row>
    <row r="53" spans="1:3">
      <c r="A53" s="1011"/>
      <c r="B53" s="161"/>
      <c r="C53" s="224"/>
    </row>
    <row r="54" spans="1:3">
      <c r="A54" s="1011"/>
      <c r="B54" s="161"/>
      <c r="C54" s="224"/>
    </row>
    <row r="55" spans="1:3">
      <c r="A55" s="1011"/>
      <c r="B55" s="225"/>
      <c r="C55" s="224"/>
    </row>
    <row r="56" spans="1:3">
      <c r="A56" s="1011"/>
      <c r="B56" s="161"/>
      <c r="C56" s="224"/>
    </row>
    <row r="57" spans="1:3">
      <c r="A57" s="1011"/>
      <c r="B57" s="161"/>
      <c r="C57" s="224"/>
    </row>
    <row r="58" spans="1:3">
      <c r="A58" s="1011"/>
      <c r="B58" s="164"/>
      <c r="C58" s="111"/>
    </row>
    <row r="59" spans="1:3">
      <c r="A59" s="1011"/>
      <c r="B59" s="225"/>
      <c r="C59" s="224"/>
    </row>
    <row r="60" spans="1:3">
      <c r="A60" s="1011"/>
      <c r="B60" s="161"/>
      <c r="C60" s="224"/>
    </row>
    <row r="61" spans="1:3">
      <c r="A61" s="1011"/>
      <c r="B61" s="161"/>
      <c r="C61" s="224"/>
    </row>
    <row r="62" spans="1:3">
      <c r="A62" s="1011"/>
      <c r="B62" s="161"/>
      <c r="C62" s="224"/>
    </row>
    <row r="63" spans="1:3">
      <c r="A63" s="1011"/>
      <c r="B63" s="161"/>
      <c r="C63" s="224"/>
    </row>
    <row r="64" spans="1:3">
      <c r="A64" s="1011"/>
      <c r="B64" s="161"/>
      <c r="C64" s="224"/>
    </row>
    <row r="65" spans="1:3">
      <c r="A65" s="1011"/>
      <c r="B65" s="161"/>
      <c r="C65" s="224"/>
    </row>
    <row r="66" spans="1:3">
      <c r="A66" s="1011"/>
      <c r="B66" s="161"/>
      <c r="C66" s="224"/>
    </row>
    <row r="67" spans="1:3">
      <c r="A67" s="1011"/>
      <c r="B67" s="161"/>
      <c r="C67" s="224"/>
    </row>
    <row r="68" spans="1:3">
      <c r="A68" s="1011"/>
      <c r="B68" s="225"/>
      <c r="C68" s="1012"/>
    </row>
    <row r="69" spans="1:3">
      <c r="A69" s="1011"/>
      <c r="B69" s="163"/>
      <c r="C69" s="1012"/>
    </row>
    <row r="70" spans="1:3">
      <c r="A70" s="1011"/>
      <c r="B70" s="163"/>
      <c r="C70" s="1012"/>
    </row>
    <row r="71" spans="1:3">
      <c r="A71" s="1011"/>
      <c r="B71" s="163"/>
      <c r="C71" s="1012"/>
    </row>
    <row r="72" spans="1:3">
      <c r="A72" s="1011"/>
      <c r="B72" s="161"/>
      <c r="C72" s="224"/>
    </row>
    <row r="73" spans="1:3">
      <c r="A73" s="1011"/>
      <c r="B73" s="161"/>
      <c r="C73" s="224"/>
    </row>
    <row r="74" spans="1:3">
      <c r="A74" s="1011"/>
      <c r="B74" s="161"/>
      <c r="C74" s="224"/>
    </row>
    <row r="75" spans="1:3">
      <c r="A75" s="1011"/>
      <c r="B75" s="164"/>
      <c r="C75" s="111"/>
    </row>
    <row r="76" spans="1:3">
      <c r="A76" s="1011"/>
      <c r="B76" s="161"/>
      <c r="C76" s="224"/>
    </row>
    <row r="77" spans="1:3">
      <c r="A77" s="1011"/>
      <c r="B77" s="161"/>
      <c r="C77" s="1012"/>
    </row>
    <row r="78" spans="1:3">
      <c r="A78" s="1011"/>
      <c r="B78" s="163"/>
      <c r="C78" s="1012"/>
    </row>
    <row r="79" spans="1:3">
      <c r="A79" s="1011"/>
      <c r="B79" s="161"/>
      <c r="C79" s="224"/>
    </row>
    <row r="80" spans="1:3">
      <c r="A80" s="1011"/>
      <c r="B80" s="164"/>
      <c r="C80" s="224"/>
    </row>
    <row r="81" spans="1:3">
      <c r="A81" s="1011"/>
      <c r="B81" s="161"/>
      <c r="C81" s="1012"/>
    </row>
    <row r="82" spans="1:3">
      <c r="A82" s="1011"/>
      <c r="B82" s="163"/>
      <c r="C82" s="1012"/>
    </row>
    <row r="83" spans="1:3">
      <c r="A83" s="1011"/>
      <c r="B83" s="225"/>
      <c r="C83" s="224"/>
    </row>
    <row r="84" spans="1:3">
      <c r="A84" s="1011"/>
      <c r="B84" s="161"/>
      <c r="C84" s="1012"/>
    </row>
    <row r="85" spans="1:3">
      <c r="A85" s="1011"/>
      <c r="B85" s="163"/>
      <c r="C85" s="1012"/>
    </row>
    <row r="86" spans="1:3">
      <c r="A86" s="1011"/>
      <c r="B86" s="161"/>
      <c r="C86" s="1012"/>
    </row>
    <row r="87" spans="1:3">
      <c r="A87" s="1011"/>
      <c r="B87" s="163"/>
      <c r="C87" s="1012"/>
    </row>
    <row r="88" spans="1:3">
      <c r="A88" s="1011"/>
      <c r="B88" s="163"/>
      <c r="C88" s="111"/>
    </row>
    <row r="89" spans="1:3">
      <c r="A89" s="1011"/>
      <c r="B89" s="165"/>
      <c r="C89" s="111"/>
    </row>
    <row r="90" spans="1:3">
      <c r="A90" s="1011"/>
      <c r="B90" s="225"/>
      <c r="C90" s="223"/>
    </row>
    <row r="91" spans="1:3">
      <c r="A91" s="1011"/>
      <c r="B91" s="161"/>
      <c r="C91" s="224"/>
    </row>
    <row r="92" spans="1:3">
      <c r="A92" s="1011"/>
      <c r="B92" s="161"/>
      <c r="C92" s="224"/>
    </row>
    <row r="93" spans="1:3">
      <c r="A93" s="1011"/>
      <c r="B93" s="161"/>
      <c r="C93" s="224"/>
    </row>
    <row r="94" spans="1:3">
      <c r="A94" s="1011"/>
      <c r="B94" s="161"/>
      <c r="C94" s="224"/>
    </row>
    <row r="95" spans="1:3">
      <c r="A95" s="1011"/>
      <c r="B95" s="161"/>
      <c r="C95" s="1012"/>
    </row>
    <row r="96" spans="1:3">
      <c r="A96" s="1011"/>
      <c r="B96" s="163"/>
      <c r="C96" s="1012"/>
    </row>
    <row r="97" spans="1:3">
      <c r="A97" s="1011"/>
      <c r="B97" s="163"/>
      <c r="C97" s="1013"/>
    </row>
    <row r="98" spans="1:3">
      <c r="A98" s="1011"/>
      <c r="B98" s="163"/>
      <c r="C98" s="1013"/>
    </row>
    <row r="99" spans="1:3">
      <c r="A99" s="1011"/>
      <c r="B99" s="164"/>
      <c r="C99" s="1013"/>
    </row>
    <row r="100" spans="1:3">
      <c r="A100" s="1011"/>
      <c r="B100" s="164"/>
      <c r="C100" s="1013"/>
    </row>
    <row r="101" spans="1:3">
      <c r="A101" s="1011"/>
      <c r="B101" s="225"/>
      <c r="C101" s="224"/>
    </row>
    <row r="102" spans="1:3">
      <c r="A102" s="1011"/>
      <c r="B102" s="161"/>
      <c r="C102" s="224"/>
    </row>
    <row r="103" spans="1:3">
      <c r="A103" s="1011"/>
      <c r="B103" s="161"/>
      <c r="C103" s="224"/>
    </row>
    <row r="104" spans="1:3">
      <c r="A104" s="1011"/>
      <c r="B104" s="161"/>
      <c r="C104" s="1012"/>
    </row>
    <row r="105" spans="1:3">
      <c r="A105" s="1011"/>
      <c r="B105" s="163"/>
      <c r="C105" s="1012"/>
    </row>
    <row r="106" spans="1:3">
      <c r="A106" s="1011"/>
      <c r="B106" s="164"/>
      <c r="C106" s="1012"/>
    </row>
    <row r="107" spans="1:3">
      <c r="A107" s="1011"/>
      <c r="B107" s="163"/>
      <c r="C107" s="1012"/>
    </row>
    <row r="108" spans="1:3">
      <c r="A108" s="1011"/>
      <c r="B108" s="164"/>
      <c r="C108" s="1012"/>
    </row>
    <row r="109" spans="1:3">
      <c r="A109" s="1011"/>
      <c r="B109" s="225"/>
      <c r="C109" s="224"/>
    </row>
    <row r="110" spans="1:3">
      <c r="A110" s="1011"/>
      <c r="B110" s="161"/>
      <c r="C110" s="224"/>
    </row>
    <row r="111" spans="1:3">
      <c r="A111" s="1011"/>
      <c r="B111" s="161"/>
      <c r="C111" s="224"/>
    </row>
    <row r="112" spans="1:3">
      <c r="A112" s="1011"/>
      <c r="B112" s="163"/>
      <c r="C112" s="1012"/>
    </row>
    <row r="113" spans="1:3">
      <c r="A113" s="1011"/>
      <c r="B113" s="164"/>
      <c r="C113" s="1012"/>
    </row>
    <row r="114" spans="1:3">
      <c r="A114" s="1011"/>
      <c r="B114" s="225"/>
      <c r="C114" s="224"/>
    </row>
    <row r="115" spans="1:3">
      <c r="A115" s="1011"/>
      <c r="B115" s="161"/>
      <c r="C115" s="224"/>
    </row>
    <row r="116" spans="1:3">
      <c r="A116" s="1011"/>
      <c r="B116" s="161"/>
      <c r="C116" s="224"/>
    </row>
    <row r="117" spans="1:3">
      <c r="A117" s="1011"/>
      <c r="B117" s="164"/>
      <c r="C117" s="111"/>
    </row>
    <row r="118" spans="1:3">
      <c r="A118" s="1011"/>
      <c r="B118" s="163"/>
      <c r="C118" s="111"/>
    </row>
    <row r="119" spans="1:3">
      <c r="A119" s="1011"/>
      <c r="B119" s="163"/>
      <c r="C119" s="111"/>
    </row>
    <row r="120" spans="1:3">
      <c r="A120" s="1011"/>
      <c r="B120" s="164"/>
      <c r="C120" s="111"/>
    </row>
    <row r="121" spans="1:3">
      <c r="A121" s="1011"/>
      <c r="B121" s="161"/>
      <c r="C121" s="1012"/>
    </row>
    <row r="122" spans="1:3">
      <c r="A122" s="1011"/>
      <c r="B122" s="164"/>
      <c r="C122" s="1012"/>
    </row>
    <row r="123" spans="1:3">
      <c r="A123" s="1011"/>
      <c r="B123" s="163"/>
      <c r="C123" s="1012"/>
    </row>
    <row r="124" spans="1:3">
      <c r="A124" s="1011"/>
      <c r="B124" s="163"/>
      <c r="C124" s="1012"/>
    </row>
    <row r="125" spans="1:3">
      <c r="A125" s="1011"/>
      <c r="B125" s="225"/>
      <c r="C125" s="1012"/>
    </row>
    <row r="126" spans="1:3">
      <c r="A126" s="1011"/>
      <c r="B126" s="163"/>
      <c r="C126" s="1012"/>
    </row>
    <row r="127" spans="1:3">
      <c r="A127" s="1011"/>
      <c r="B127" s="225"/>
      <c r="C127" s="224"/>
    </row>
    <row r="128" spans="1:3">
      <c r="A128" s="1011"/>
      <c r="B128" s="161"/>
      <c r="C128" s="224"/>
    </row>
    <row r="129" spans="1:3">
      <c r="A129" s="1011"/>
      <c r="B129" s="225"/>
      <c r="C129" s="224"/>
    </row>
    <row r="130" spans="1:3">
      <c r="A130" s="1011"/>
      <c r="B130" s="161"/>
      <c r="C130" s="224"/>
    </row>
    <row r="131" spans="1:3">
      <c r="A131" s="1011"/>
      <c r="B131" s="161"/>
      <c r="C131" s="224"/>
    </row>
    <row r="132" spans="1:3">
      <c r="A132" s="1011"/>
      <c r="B132" s="225"/>
      <c r="C132" s="1012"/>
    </row>
    <row r="133" spans="1:3">
      <c r="A133" s="1011"/>
      <c r="B133" s="163"/>
      <c r="C133" s="1012"/>
    </row>
    <row r="134" spans="1:3">
      <c r="A134" s="1011"/>
      <c r="B134" s="161"/>
      <c r="C134" s="224"/>
    </row>
    <row r="135" spans="1:3">
      <c r="A135" s="1011"/>
      <c r="B135" s="161"/>
      <c r="C135" s="224"/>
    </row>
    <row r="136" spans="1:3">
      <c r="A136" s="1011"/>
      <c r="B136" s="161"/>
      <c r="C136" s="224"/>
    </row>
    <row r="137" spans="1:3">
      <c r="A137" s="1011"/>
      <c r="B137" s="161"/>
      <c r="C137" s="224"/>
    </row>
    <row r="138" spans="1:3">
      <c r="A138" s="1011"/>
      <c r="B138" s="225"/>
      <c r="C138" s="224"/>
    </row>
    <row r="139" spans="1:3">
      <c r="A139" s="1011"/>
      <c r="B139" s="161"/>
      <c r="C139" s="224"/>
    </row>
    <row r="140" spans="1:3">
      <c r="A140" s="1011"/>
      <c r="B140" s="161"/>
      <c r="C140" s="224"/>
    </row>
    <row r="141" spans="1:3">
      <c r="A141" s="1011"/>
      <c r="B141" s="161"/>
      <c r="C141" s="224"/>
    </row>
    <row r="142" spans="1:3">
      <c r="A142" s="1011"/>
      <c r="B142" s="161"/>
      <c r="C142" s="224"/>
    </row>
    <row r="143" spans="1:3">
      <c r="A143" s="1011"/>
      <c r="B143" s="225"/>
      <c r="C143" s="224"/>
    </row>
    <row r="144" spans="1:3">
      <c r="A144" s="1011"/>
      <c r="B144" s="161"/>
      <c r="C144" s="224"/>
    </row>
    <row r="145" spans="1:3">
      <c r="A145" s="1011"/>
      <c r="B145" s="225"/>
      <c r="C145" s="224"/>
    </row>
    <row r="146" spans="1:3">
      <c r="A146" s="1011"/>
      <c r="B146" s="161"/>
      <c r="C146" s="1012"/>
    </row>
    <row r="147" spans="1:3">
      <c r="A147" s="1011"/>
      <c r="B147" s="163"/>
      <c r="C147" s="1012"/>
    </row>
    <row r="148" spans="1:3">
      <c r="A148" s="1011"/>
      <c r="B148" s="161"/>
      <c r="C148" s="1012"/>
    </row>
    <row r="149" spans="1:3">
      <c r="A149" s="1011"/>
      <c r="B149" s="163"/>
      <c r="C149" s="1012"/>
    </row>
    <row r="150" spans="1:3">
      <c r="A150" s="1011"/>
      <c r="B150" s="161"/>
      <c r="C150" s="1012"/>
    </row>
    <row r="151" spans="1:3">
      <c r="A151" s="1011"/>
      <c r="B151" s="163"/>
      <c r="C151" s="1012"/>
    </row>
    <row r="152" spans="1:3">
      <c r="A152" s="1011"/>
      <c r="B152" s="161"/>
      <c r="C152" s="224"/>
    </row>
    <row r="153" spans="1:3">
      <c r="A153" s="1011"/>
      <c r="B153" s="161"/>
      <c r="C153" s="1012"/>
    </row>
    <row r="154" spans="1:3">
      <c r="A154" s="1011"/>
      <c r="B154" s="163"/>
      <c r="C154" s="1012"/>
    </row>
    <row r="155" spans="1:3">
      <c r="A155" s="1011"/>
      <c r="B155" s="163"/>
      <c r="C155" s="1012"/>
    </row>
    <row r="156" spans="1:3">
      <c r="A156" s="1011"/>
      <c r="B156" s="161"/>
      <c r="C156" s="1012"/>
    </row>
    <row r="157" spans="1:3">
      <c r="A157" s="1011"/>
      <c r="B157" s="163"/>
      <c r="C157" s="1012"/>
    </row>
    <row r="158" spans="1:3">
      <c r="A158" s="1011"/>
      <c r="B158" s="161"/>
      <c r="C158" s="224"/>
    </row>
    <row r="159" spans="1:3">
      <c r="A159" s="1011"/>
      <c r="B159" s="161"/>
      <c r="C159" s="224"/>
    </row>
    <row r="160" spans="1:3">
      <c r="A160" s="1011"/>
      <c r="B160" s="161"/>
      <c r="C160" s="1012"/>
    </row>
    <row r="161" spans="1:3">
      <c r="A161" s="1011"/>
      <c r="B161" s="163"/>
      <c r="C161" s="1012"/>
    </row>
    <row r="162" spans="1:3">
      <c r="A162" s="1011"/>
      <c r="B162" s="161"/>
      <c r="C162" s="224"/>
    </row>
    <row r="163" spans="1:3">
      <c r="A163" s="1011"/>
      <c r="B163" s="163"/>
      <c r="C163" s="1012"/>
    </row>
    <row r="164" spans="1:3">
      <c r="A164" s="1011"/>
      <c r="B164" s="164"/>
      <c r="C164" s="1012"/>
    </row>
    <row r="165" spans="1:3">
      <c r="A165" s="1011"/>
      <c r="B165" s="165"/>
      <c r="C165" s="1012"/>
    </row>
    <row r="166" spans="1:3">
      <c r="A166" s="1011"/>
      <c r="B166" s="164"/>
      <c r="C166" s="1012"/>
    </row>
    <row r="167" spans="1:3">
      <c r="A167" s="1011"/>
      <c r="B167" s="165"/>
      <c r="C167" s="1012"/>
    </row>
    <row r="168" spans="1:3">
      <c r="A168" s="1011"/>
      <c r="B168" s="164"/>
      <c r="C168" s="1012"/>
    </row>
    <row r="169" spans="1:3">
      <c r="A169" s="1011"/>
      <c r="B169" s="165"/>
      <c r="C169" s="1012"/>
    </row>
    <row r="170" spans="1:3">
      <c r="A170" s="1011"/>
      <c r="B170" s="164"/>
      <c r="C170" s="1012"/>
    </row>
    <row r="171" spans="1:3">
      <c r="A171" s="1011"/>
      <c r="B171" s="165"/>
      <c r="C171" s="1012"/>
    </row>
    <row r="172" spans="1:3">
      <c r="A172" s="1011"/>
      <c r="B172" s="164"/>
      <c r="C172" s="1012"/>
    </row>
    <row r="173" spans="1:3">
      <c r="A173" s="1011"/>
      <c r="B173" s="164"/>
      <c r="C173" s="1012"/>
    </row>
    <row r="174" spans="1:3">
      <c r="A174" s="1011"/>
      <c r="B174" s="164"/>
      <c r="C174" s="1012"/>
    </row>
    <row r="175" spans="1:3">
      <c r="A175" s="1011"/>
      <c r="B175" s="165"/>
      <c r="C175" s="1012"/>
    </row>
    <row r="176" spans="1:3">
      <c r="A176" s="1011"/>
      <c r="B176" s="164"/>
      <c r="C176" s="1012"/>
    </row>
    <row r="177" spans="1:3">
      <c r="A177" s="1011"/>
      <c r="B177" s="165"/>
      <c r="C177" s="1012"/>
    </row>
    <row r="178" spans="1:3">
      <c r="A178" s="1011"/>
      <c r="B178" s="225"/>
      <c r="C178" s="224"/>
    </row>
    <row r="179" spans="1:3">
      <c r="A179" s="1011"/>
      <c r="B179" s="161"/>
      <c r="C179" s="224"/>
    </row>
    <row r="180" spans="1:3">
      <c r="A180" s="1011"/>
      <c r="B180" s="161"/>
      <c r="C180" s="1012"/>
    </row>
    <row r="181" spans="1:3">
      <c r="A181" s="1011"/>
      <c r="B181" s="163"/>
      <c r="C181" s="1012"/>
    </row>
    <row r="182" spans="1:3">
      <c r="A182" s="1011"/>
      <c r="B182" s="163"/>
      <c r="C182" s="1012"/>
    </row>
    <row r="183" spans="1:3">
      <c r="A183" s="1011"/>
      <c r="B183" s="164"/>
      <c r="C183" s="1012"/>
    </row>
    <row r="184" spans="1:3">
      <c r="A184" s="1011"/>
      <c r="B184" s="165"/>
      <c r="C184" s="1012"/>
    </row>
    <row r="185" spans="1:3">
      <c r="A185" s="1011"/>
      <c r="B185" s="164"/>
      <c r="C185" s="1012"/>
    </row>
    <row r="186" spans="1:3">
      <c r="A186" s="1011"/>
      <c r="B186" s="165"/>
      <c r="C186" s="1012"/>
    </row>
    <row r="187" spans="1:3">
      <c r="A187" s="1011"/>
      <c r="B187" s="225"/>
      <c r="C187" s="224"/>
    </row>
    <row r="188" spans="1:3">
      <c r="A188" s="1011"/>
      <c r="B188" s="161"/>
      <c r="C188" s="1012"/>
    </row>
    <row r="189" spans="1:3">
      <c r="A189" s="1011"/>
      <c r="B189" s="163"/>
      <c r="C189" s="1012"/>
    </row>
    <row r="190" spans="1:3">
      <c r="A190" s="1011"/>
      <c r="B190" s="163"/>
      <c r="C190" s="111"/>
    </row>
    <row r="191" spans="1:3">
      <c r="A191" s="1011"/>
      <c r="B191" s="164"/>
      <c r="C191" s="111"/>
    </row>
    <row r="192" spans="1:3">
      <c r="A192" s="1011"/>
      <c r="B192" s="165"/>
      <c r="C192" s="111"/>
    </row>
    <row r="193" spans="1:3">
      <c r="A193" s="1011"/>
      <c r="B193" s="225"/>
      <c r="C193" s="224"/>
    </row>
    <row r="194" spans="1:3">
      <c r="A194" s="1011"/>
      <c r="B194" s="161"/>
      <c r="C194" s="224"/>
    </row>
    <row r="195" spans="1:3">
      <c r="A195" s="1011"/>
      <c r="B195" s="161"/>
      <c r="C195" s="224"/>
    </row>
    <row r="196" spans="1:3">
      <c r="A196" s="1011"/>
      <c r="B196" s="161"/>
      <c r="C196" s="224"/>
    </row>
    <row r="197" spans="1:3">
      <c r="A197" s="1011"/>
      <c r="B197" s="161"/>
      <c r="C197" s="224"/>
    </row>
    <row r="198" spans="1:3">
      <c r="A198" s="1011"/>
      <c r="B198" s="164"/>
      <c r="C198" s="111"/>
    </row>
    <row r="199" spans="1:3">
      <c r="A199" s="1011"/>
      <c r="B199" s="163"/>
      <c r="C199" s="224"/>
    </row>
    <row r="200" spans="1:3">
      <c r="A200" s="1011"/>
      <c r="B200" s="225"/>
      <c r="C200" s="224"/>
    </row>
    <row r="201" spans="1:3">
      <c r="A201" s="1011"/>
      <c r="B201" s="161"/>
      <c r="C201" s="224"/>
    </row>
    <row r="202" spans="1:3">
      <c r="A202" s="1011"/>
      <c r="B202" s="161"/>
      <c r="C202" s="224"/>
    </row>
    <row r="203" spans="1:3">
      <c r="A203" s="1011"/>
      <c r="B203" s="161"/>
      <c r="C203" s="224"/>
    </row>
    <row r="204" spans="1:3">
      <c r="A204" s="1011"/>
      <c r="B204" s="161"/>
      <c r="C204" s="1012"/>
    </row>
    <row r="205" spans="1:3">
      <c r="A205" s="1011"/>
      <c r="B205" s="163"/>
      <c r="C205" s="1012"/>
    </row>
    <row r="206" spans="1:3">
      <c r="A206" s="1011"/>
      <c r="B206" s="161"/>
      <c r="C206" s="1012"/>
    </row>
    <row r="207" spans="1:3">
      <c r="A207" s="1011"/>
      <c r="B207" s="163"/>
      <c r="C207" s="1012"/>
    </row>
    <row r="208" spans="1:3">
      <c r="A208" s="1011"/>
      <c r="B208" s="161"/>
      <c r="C208" s="1012"/>
    </row>
    <row r="209" spans="1:3">
      <c r="A209" s="1011"/>
      <c r="B209" s="163"/>
      <c r="C209" s="1012"/>
    </row>
    <row r="210" spans="1:3">
      <c r="A210" s="1011"/>
      <c r="B210" s="161"/>
      <c r="C210" s="1012"/>
    </row>
    <row r="211" spans="1:3">
      <c r="A211" s="1011"/>
      <c r="B211" s="163"/>
      <c r="C211" s="1012"/>
    </row>
    <row r="212" spans="1:3">
      <c r="A212" s="1011"/>
      <c r="B212" s="161"/>
      <c r="C212" s="1012"/>
    </row>
    <row r="213" spans="1:3">
      <c r="A213" s="1011"/>
      <c r="B213" s="163"/>
      <c r="C213" s="1012"/>
    </row>
    <row r="214" spans="1:3">
      <c r="A214" s="1011"/>
      <c r="B214" s="161"/>
      <c r="C214" s="1012"/>
    </row>
    <row r="215" spans="1:3">
      <c r="A215" s="1011"/>
      <c r="B215" s="163"/>
      <c r="C215" s="1012"/>
    </row>
    <row r="216" spans="1:3">
      <c r="A216" s="1011"/>
      <c r="B216" s="161"/>
      <c r="C216" s="1012"/>
    </row>
    <row r="217" spans="1:3">
      <c r="A217" s="1011"/>
      <c r="B217" s="163"/>
      <c r="C217" s="1012"/>
    </row>
    <row r="218" spans="1:3">
      <c r="A218" s="1011"/>
      <c r="B218" s="161"/>
      <c r="C218" s="1012"/>
    </row>
    <row r="219" spans="1:3">
      <c r="A219" s="1011"/>
      <c r="B219" s="163"/>
      <c r="C219" s="1012"/>
    </row>
    <row r="220" spans="1:3">
      <c r="A220" s="1011"/>
      <c r="B220" s="161"/>
      <c r="C220" s="1012"/>
    </row>
    <row r="221" spans="1:3">
      <c r="A221" s="1011"/>
      <c r="B221" s="163"/>
      <c r="C221" s="1012"/>
    </row>
    <row r="222" spans="1:3">
      <c r="A222" s="1011"/>
      <c r="B222" s="165"/>
      <c r="C222" s="1012"/>
    </row>
    <row r="223" spans="1:3">
      <c r="A223" s="1011"/>
      <c r="B223" s="161"/>
      <c r="C223" s="224"/>
    </row>
    <row r="224" spans="1:3">
      <c r="A224" s="1011"/>
      <c r="B224" s="161"/>
      <c r="C224" s="1012"/>
    </row>
    <row r="225" spans="1:3">
      <c r="A225" s="1011"/>
      <c r="B225" s="163"/>
      <c r="C225" s="1012"/>
    </row>
    <row r="226" spans="1:3">
      <c r="A226" s="1011"/>
      <c r="B226" s="161"/>
      <c r="C226" s="224"/>
    </row>
    <row r="227" spans="1:3">
      <c r="A227" s="1011"/>
      <c r="B227" s="161"/>
      <c r="C227" s="1012"/>
    </row>
    <row r="228" spans="1:3">
      <c r="A228" s="1011"/>
      <c r="B228" s="163"/>
      <c r="C228" s="1012"/>
    </row>
    <row r="229" spans="1:3">
      <c r="A229" s="1011"/>
      <c r="B229" s="163"/>
      <c r="C229" s="224"/>
    </row>
    <row r="230" spans="1:3">
      <c r="A230" s="1011"/>
      <c r="B230" s="225"/>
      <c r="C230" s="224"/>
    </row>
    <row r="231" spans="1:3">
      <c r="A231" s="1011"/>
      <c r="B231" s="161"/>
      <c r="C231" s="1012"/>
    </row>
    <row r="232" spans="1:3">
      <c r="A232" s="1011"/>
      <c r="B232" s="163"/>
      <c r="C232" s="1012"/>
    </row>
    <row r="233" spans="1:3">
      <c r="A233" s="1011"/>
      <c r="B233" s="161"/>
      <c r="C233" s="1012"/>
    </row>
    <row r="234" spans="1:3">
      <c r="A234" s="1011"/>
      <c r="B234" s="163"/>
      <c r="C234" s="1012"/>
    </row>
    <row r="235" spans="1:3">
      <c r="A235" s="1011"/>
      <c r="B235" s="161"/>
      <c r="C235" s="1012"/>
    </row>
    <row r="236" spans="1:3">
      <c r="A236" s="1011"/>
      <c r="B236" s="163"/>
      <c r="C236" s="1012"/>
    </row>
    <row r="237" spans="1:3">
      <c r="A237" s="1011"/>
      <c r="B237" s="225"/>
      <c r="C237" s="224"/>
    </row>
    <row r="238" spans="1:3">
      <c r="A238" s="1011"/>
      <c r="B238" s="161"/>
      <c r="C238" s="1012"/>
    </row>
    <row r="239" spans="1:3">
      <c r="A239" s="1011"/>
      <c r="B239" s="163"/>
      <c r="C239" s="1012"/>
    </row>
    <row r="240" spans="1:3">
      <c r="A240" s="1011"/>
      <c r="B240" s="161"/>
      <c r="C240" s="1012"/>
    </row>
    <row r="241" spans="1:3">
      <c r="A241" s="1011"/>
      <c r="B241" s="163"/>
      <c r="C241" s="1012"/>
    </row>
    <row r="242" spans="1:3">
      <c r="A242" s="1011"/>
      <c r="B242" s="161"/>
      <c r="C242" s="1012"/>
    </row>
    <row r="243" spans="1:3">
      <c r="A243" s="1011"/>
      <c r="B243" s="163"/>
      <c r="C243" s="1012"/>
    </row>
    <row r="244" spans="1:3">
      <c r="A244" s="1011"/>
      <c r="B244" s="161"/>
      <c r="C244" s="1012"/>
    </row>
    <row r="245" spans="1:3">
      <c r="A245" s="1011"/>
      <c r="B245" s="163"/>
      <c r="C245" s="1012"/>
    </row>
    <row r="246" spans="1:3">
      <c r="A246" s="1011"/>
      <c r="B246" s="225"/>
      <c r="C246" s="224"/>
    </row>
    <row r="247" spans="1:3">
      <c r="A247" s="1011"/>
      <c r="B247" s="161"/>
      <c r="C247" s="1012"/>
    </row>
    <row r="248" spans="1:3">
      <c r="A248" s="1011"/>
      <c r="B248" s="163"/>
      <c r="C248" s="1012"/>
    </row>
    <row r="249" spans="1:3">
      <c r="A249" s="1011"/>
      <c r="B249" s="225"/>
      <c r="C249" s="224"/>
    </row>
    <row r="250" spans="1:3">
      <c r="A250" s="1011"/>
      <c r="B250" s="161"/>
      <c r="C250" s="224"/>
    </row>
    <row r="251" spans="1:3">
      <c r="A251" s="1011"/>
      <c r="B251" s="164"/>
      <c r="C251" s="224"/>
    </row>
    <row r="252" spans="1:3">
      <c r="A252" s="1011"/>
      <c r="B252" s="161"/>
      <c r="C252" s="224"/>
    </row>
    <row r="253" spans="1:3">
      <c r="A253" s="1011"/>
      <c r="B253" s="164"/>
      <c r="C253" s="224"/>
    </row>
    <row r="254" spans="1:3">
      <c r="A254" s="1011"/>
      <c r="B254" s="225"/>
      <c r="C254" s="224"/>
    </row>
    <row r="255" spans="1:3">
      <c r="A255" s="1011"/>
      <c r="B255" s="161"/>
      <c r="C255" s="224"/>
    </row>
    <row r="256" spans="1:3">
      <c r="A256" s="1011"/>
      <c r="B256" s="161"/>
      <c r="C256" s="224"/>
    </row>
    <row r="257" spans="1:3">
      <c r="A257" s="1011"/>
      <c r="B257" s="164"/>
      <c r="C257" s="111"/>
    </row>
    <row r="258" spans="1:3">
      <c r="A258" s="1011"/>
      <c r="B258" s="225"/>
      <c r="C258" s="224"/>
    </row>
    <row r="259" spans="1:3">
      <c r="A259" s="1011"/>
      <c r="B259" s="225"/>
      <c r="C259" s="224"/>
    </row>
    <row r="260" spans="1:3">
      <c r="A260" s="1011"/>
      <c r="B260" s="161"/>
      <c r="C260" s="224"/>
    </row>
    <row r="261" spans="1:3">
      <c r="A261" s="1011"/>
      <c r="B261" s="225"/>
      <c r="C261" s="224"/>
    </row>
    <row r="262" spans="1:3">
      <c r="A262" s="1011"/>
      <c r="B262" s="161"/>
      <c r="C262" s="224"/>
    </row>
    <row r="263" spans="1:3">
      <c r="A263" s="1011"/>
      <c r="B263" s="163"/>
      <c r="C263" s="1012"/>
    </row>
    <row r="264" spans="1:3">
      <c r="A264" s="1011"/>
      <c r="B264" s="164"/>
      <c r="C264" s="1012"/>
    </row>
    <row r="265" spans="1:3">
      <c r="A265" s="1011"/>
      <c r="B265" s="164"/>
      <c r="C265" s="111"/>
    </row>
    <row r="266" spans="1:3">
      <c r="A266" s="1011"/>
      <c r="B266" s="163"/>
      <c r="C266" s="111"/>
    </row>
    <row r="267" spans="1:3">
      <c r="A267" s="1011"/>
      <c r="B267" s="164"/>
      <c r="C267" s="111"/>
    </row>
    <row r="268" spans="1:3">
      <c r="A268" s="1011"/>
      <c r="B268" s="164"/>
      <c r="C268" s="111"/>
    </row>
    <row r="269" spans="1:3">
      <c r="A269" s="1011"/>
      <c r="B269" s="225"/>
      <c r="C269" s="224"/>
    </row>
    <row r="270" spans="1:3">
      <c r="A270" s="1011"/>
      <c r="B270" s="161"/>
      <c r="C270" s="224"/>
    </row>
    <row r="271" spans="1:3">
      <c r="A271" s="1011"/>
      <c r="B271" s="161"/>
      <c r="C271" s="224"/>
    </row>
    <row r="272" spans="1:3">
      <c r="A272" s="1011"/>
      <c r="B272" s="163"/>
      <c r="C272" s="224"/>
    </row>
    <row r="273" spans="1:3">
      <c r="A273" s="1011"/>
      <c r="B273" s="163"/>
      <c r="C273" s="1012"/>
    </row>
    <row r="274" spans="1:3">
      <c r="A274" s="1011"/>
      <c r="B274" s="164"/>
      <c r="C274" s="1012"/>
    </row>
    <row r="275" spans="1:3">
      <c r="A275" s="1011"/>
      <c r="B275" s="164"/>
      <c r="C275" s="224"/>
    </row>
    <row r="276" spans="1:3">
      <c r="A276" s="1011"/>
      <c r="B276" s="163"/>
      <c r="C276" s="1012"/>
    </row>
    <row r="277" spans="1:3">
      <c r="A277" s="1011"/>
      <c r="B277" s="163"/>
      <c r="C277" s="1012"/>
    </row>
    <row r="278" spans="1:3">
      <c r="A278" s="1011"/>
      <c r="B278" s="163"/>
      <c r="C278" s="1012"/>
    </row>
    <row r="279" spans="1:3">
      <c r="A279" s="1011"/>
      <c r="B279" s="163"/>
      <c r="C279" s="111"/>
    </row>
    <row r="280" spans="1:3">
      <c r="A280" s="1014"/>
      <c r="B280" s="225"/>
      <c r="C280" s="224"/>
    </row>
    <row r="281" spans="1:3">
      <c r="A281" s="1014"/>
      <c r="B281" s="161"/>
      <c r="C281" s="224"/>
    </row>
    <row r="282" spans="1:3">
      <c r="A282" s="1014"/>
      <c r="B282" s="161"/>
      <c r="C282" s="224"/>
    </row>
    <row r="283" spans="1:3">
      <c r="A283" s="1014"/>
      <c r="B283" s="163"/>
      <c r="C283" s="1012"/>
    </row>
    <row r="284" spans="1:3">
      <c r="A284" s="1014"/>
      <c r="B284" s="164"/>
      <c r="C284" s="1012"/>
    </row>
    <row r="285" spans="1:3">
      <c r="A285" s="1014"/>
      <c r="B285" s="225"/>
      <c r="C285" s="224"/>
    </row>
    <row r="286" spans="1:3">
      <c r="A286" s="1014"/>
      <c r="B286" s="161"/>
      <c r="C286" s="224"/>
    </row>
    <row r="287" spans="1:3">
      <c r="A287" s="1014"/>
      <c r="B287" s="161"/>
      <c r="C287" s="224"/>
    </row>
    <row r="288" spans="1:3">
      <c r="A288" s="1014"/>
      <c r="B288" s="163"/>
      <c r="C288" s="1012"/>
    </row>
    <row r="289" spans="1:3">
      <c r="A289" s="1014"/>
      <c r="B289" s="164"/>
      <c r="C289" s="1012"/>
    </row>
    <row r="290" spans="1:3">
      <c r="A290" s="1014"/>
      <c r="B290" s="225"/>
      <c r="C290" s="224"/>
    </row>
    <row r="291" spans="1:3">
      <c r="A291" s="1014"/>
      <c r="B291" s="161"/>
      <c r="C291" s="224"/>
    </row>
    <row r="292" spans="1:3">
      <c r="A292" s="1014"/>
      <c r="B292" s="161"/>
      <c r="C292" s="224"/>
    </row>
    <row r="293" spans="1:3">
      <c r="A293" s="1014"/>
      <c r="B293" s="161"/>
      <c r="C293" s="224"/>
    </row>
    <row r="294" spans="1:3">
      <c r="A294" s="1014"/>
      <c r="B294" s="163"/>
      <c r="C294" s="1012"/>
    </row>
    <row r="295" spans="1:3">
      <c r="A295" s="1014"/>
      <c r="B295" s="164"/>
      <c r="C295" s="1012"/>
    </row>
    <row r="296" spans="1:3">
      <c r="A296" s="1014"/>
      <c r="B296" s="225"/>
      <c r="C296" s="224"/>
    </row>
    <row r="297" spans="1:3">
      <c r="A297" s="1014"/>
      <c r="B297" s="161"/>
      <c r="C297" s="224"/>
    </row>
    <row r="298" spans="1:3">
      <c r="A298" s="1011"/>
      <c r="B298" s="161"/>
      <c r="C298" s="224"/>
    </row>
    <row r="299" spans="1:3">
      <c r="A299" s="1011"/>
      <c r="B299" s="161"/>
      <c r="C299" s="224"/>
    </row>
    <row r="300" spans="1:3">
      <c r="A300" s="1011"/>
      <c r="B300" s="161"/>
      <c r="C300" s="1012"/>
    </row>
    <row r="301" spans="1:3">
      <c r="A301" s="1011"/>
      <c r="B301" s="164"/>
      <c r="C301" s="1012"/>
    </row>
    <row r="302" spans="1:3">
      <c r="A302" s="1011"/>
      <c r="B302" s="161"/>
      <c r="C302" s="1012"/>
    </row>
    <row r="303" spans="1:3">
      <c r="A303" s="1011"/>
      <c r="B303" s="164"/>
      <c r="C303" s="1012"/>
    </row>
    <row r="304" spans="1:3">
      <c r="A304" s="1011"/>
      <c r="B304" s="225"/>
      <c r="C304" s="224"/>
    </row>
    <row r="305" spans="1:3">
      <c r="A305" s="1011"/>
      <c r="B305" s="161"/>
      <c r="C305" s="224"/>
    </row>
    <row r="306" spans="1:3">
      <c r="A306" s="1011"/>
      <c r="B306" s="161"/>
      <c r="C306" s="224"/>
    </row>
    <row r="307" spans="1:3">
      <c r="A307" s="1011"/>
      <c r="B307" s="161"/>
      <c r="C307" s="224"/>
    </row>
    <row r="308" spans="1:3">
      <c r="A308" s="1011"/>
      <c r="B308" s="161"/>
      <c r="C308" s="224"/>
    </row>
    <row r="309" spans="1:3">
      <c r="A309" s="1011"/>
      <c r="B309" s="225"/>
      <c r="C309" s="224"/>
    </row>
    <row r="310" spans="1:3">
      <c r="A310" s="1011"/>
      <c r="B310" s="161"/>
      <c r="C310" s="224"/>
    </row>
    <row r="311" spans="1:3">
      <c r="A311" s="1011"/>
      <c r="B311" s="161"/>
      <c r="C311" s="224"/>
    </row>
    <row r="312" spans="1:3">
      <c r="A312" s="1011"/>
      <c r="B312" s="161"/>
      <c r="C312" s="224"/>
    </row>
    <row r="313" spans="1:3">
      <c r="A313" s="1011"/>
      <c r="B313" s="161"/>
      <c r="C313" s="224"/>
    </row>
    <row r="314" spans="1:3">
      <c r="A314" s="1011"/>
      <c r="B314" s="225"/>
      <c r="C314" s="224"/>
    </row>
    <row r="315" spans="1:3">
      <c r="A315" s="1011"/>
      <c r="B315" s="161"/>
      <c r="C315" s="224"/>
    </row>
    <row r="316" spans="1:3">
      <c r="A316" s="1011"/>
      <c r="B316" s="161"/>
      <c r="C316" s="224"/>
    </row>
    <row r="317" spans="1:3">
      <c r="A317" s="1011"/>
      <c r="B317" s="161"/>
      <c r="C317" s="224"/>
    </row>
    <row r="318" spans="1:3">
      <c r="A318" s="1011"/>
      <c r="B318" s="161"/>
      <c r="C318" s="224"/>
    </row>
    <row r="319" spans="1:3">
      <c r="A319" s="1011"/>
      <c r="B319" s="161"/>
      <c r="C319" s="224"/>
    </row>
    <row r="320" spans="1:3">
      <c r="A320" s="1011"/>
      <c r="B320" s="163"/>
      <c r="C320" s="224"/>
    </row>
    <row r="321" spans="1:3">
      <c r="A321" s="111"/>
      <c r="B321" s="164"/>
      <c r="C321" s="111"/>
    </row>
    <row r="322" spans="1:3">
      <c r="A322" s="111"/>
      <c r="B322" s="111"/>
      <c r="C322" s="111"/>
    </row>
  </sheetData>
  <mergeCells count="77">
    <mergeCell ref="D13:I13"/>
    <mergeCell ref="D14:I14"/>
    <mergeCell ref="D15:I15"/>
    <mergeCell ref="D16:I16"/>
    <mergeCell ref="A304:A315"/>
    <mergeCell ref="A246:A248"/>
    <mergeCell ref="C247:C248"/>
    <mergeCell ref="A249:A257"/>
    <mergeCell ref="A258:A268"/>
    <mergeCell ref="C263:C264"/>
    <mergeCell ref="A269:A279"/>
    <mergeCell ref="C273:C274"/>
    <mergeCell ref="C276:C278"/>
    <mergeCell ref="C224:C225"/>
    <mergeCell ref="C227:C228"/>
    <mergeCell ref="A229:A245"/>
    <mergeCell ref="C240:C241"/>
    <mergeCell ref="A316:A320"/>
    <mergeCell ref="A280:A297"/>
    <mergeCell ref="C283:C284"/>
    <mergeCell ref="C288:C289"/>
    <mergeCell ref="C294:C295"/>
    <mergeCell ref="A298:A303"/>
    <mergeCell ref="C300:C301"/>
    <mergeCell ref="C302:C303"/>
    <mergeCell ref="C242:C243"/>
    <mergeCell ref="C244:C245"/>
    <mergeCell ref="C231:C232"/>
    <mergeCell ref="C233:C234"/>
    <mergeCell ref="C235:C236"/>
    <mergeCell ref="C238:C239"/>
    <mergeCell ref="A193:A198"/>
    <mergeCell ref="A199:A228"/>
    <mergeCell ref="C204:C205"/>
    <mergeCell ref="C206:C207"/>
    <mergeCell ref="C218:C219"/>
    <mergeCell ref="C220:C222"/>
    <mergeCell ref="C208:C209"/>
    <mergeCell ref="C210:C211"/>
    <mergeCell ref="C212:C213"/>
    <mergeCell ref="C214:C215"/>
    <mergeCell ref="C216:C217"/>
    <mergeCell ref="A121:A124"/>
    <mergeCell ref="C121:C124"/>
    <mergeCell ref="A125:A192"/>
    <mergeCell ref="C125:C126"/>
    <mergeCell ref="C132:C133"/>
    <mergeCell ref="C146:C147"/>
    <mergeCell ref="C148:C149"/>
    <mergeCell ref="C150:C151"/>
    <mergeCell ref="C153:C155"/>
    <mergeCell ref="C156:C157"/>
    <mergeCell ref="C160:C161"/>
    <mergeCell ref="C163:C177"/>
    <mergeCell ref="C180:C182"/>
    <mergeCell ref="C183:C186"/>
    <mergeCell ref="C188:C189"/>
    <mergeCell ref="A90:A120"/>
    <mergeCell ref="C95:C96"/>
    <mergeCell ref="C97:C100"/>
    <mergeCell ref="C104:C105"/>
    <mergeCell ref="C106:C108"/>
    <mergeCell ref="C112:C113"/>
    <mergeCell ref="A86:A89"/>
    <mergeCell ref="C86:C87"/>
    <mergeCell ref="A28:A39"/>
    <mergeCell ref="C32:C33"/>
    <mergeCell ref="C35:C36"/>
    <mergeCell ref="A40:A58"/>
    <mergeCell ref="C40:C41"/>
    <mergeCell ref="A59:A75"/>
    <mergeCell ref="C68:C71"/>
    <mergeCell ref="A76:A79"/>
    <mergeCell ref="C77:C78"/>
    <mergeCell ref="A80:A85"/>
    <mergeCell ref="C81:C82"/>
    <mergeCell ref="C84:C85"/>
  </mergeCells>
  <hyperlinks>
    <hyperlink ref="A26" r:id="rId1" location="intro"/>
    <hyperlink ref="D1" location="'ProLiant Smart Buy Servers'!A1" display="Summary"/>
  </hyperlinks>
  <pageMargins left="0.7" right="0.7" top="0.75" bottom="0.75" header="0.3" footer="0.3"/>
  <pageSetup scale="45" fitToHeight="3"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4"/>
  <sheetViews>
    <sheetView zoomScale="80" zoomScaleNormal="80" workbookViewId="0">
      <selection activeCell="J29" sqref="A29:J29"/>
    </sheetView>
  </sheetViews>
  <sheetFormatPr defaultColWidth="8.88671875" defaultRowHeight="14.25"/>
  <cols>
    <col min="1" max="1" width="18.109375" style="339" customWidth="1"/>
    <col min="2" max="2" width="61.5546875" style="339" customWidth="1"/>
    <col min="3" max="3" width="14.6640625" style="339" customWidth="1"/>
    <col min="4" max="4" width="7.88671875" style="339" customWidth="1"/>
    <col min="5" max="16384" width="8.88671875" style="339"/>
  </cols>
  <sheetData>
    <row r="1" spans="1:9" ht="15">
      <c r="A1" s="346" t="s">
        <v>1158</v>
      </c>
      <c r="B1" s="340"/>
      <c r="C1" s="311" t="s">
        <v>117</v>
      </c>
    </row>
    <row r="2" spans="1:9">
      <c r="A2" s="141"/>
      <c r="B2" s="141"/>
      <c r="C2" s="142"/>
    </row>
    <row r="3" spans="1:9" ht="15">
      <c r="A3" s="143" t="s">
        <v>36</v>
      </c>
      <c r="B3" s="140" t="s">
        <v>1150</v>
      </c>
      <c r="C3" s="142"/>
    </row>
    <row r="4" spans="1:9" ht="15">
      <c r="A4" s="144" t="s">
        <v>62</v>
      </c>
      <c r="B4" s="127">
        <f>VLOOKUP($B$3,'ProLiant Smart Buy Servers'!B:Q,12,FALSE)</f>
        <v>899</v>
      </c>
      <c r="C4" s="142"/>
    </row>
    <row r="5" spans="1:9" ht="15">
      <c r="A5" s="143"/>
      <c r="B5" s="146"/>
      <c r="C5" s="142"/>
    </row>
    <row r="6" spans="1:9" ht="15">
      <c r="A6" s="143"/>
      <c r="B6" s="146"/>
      <c r="C6" s="142"/>
    </row>
    <row r="7" spans="1:9" ht="15">
      <c r="A7" s="143" t="s">
        <v>39</v>
      </c>
      <c r="B7" s="347" t="s">
        <v>435</v>
      </c>
      <c r="C7" s="142"/>
    </row>
    <row r="8" spans="1:9" ht="15">
      <c r="A8" s="143" t="s">
        <v>40</v>
      </c>
      <c r="B8" s="340" t="s">
        <v>1158</v>
      </c>
      <c r="C8" s="340"/>
    </row>
    <row r="9" spans="1:9" ht="15">
      <c r="A9" s="147"/>
      <c r="B9" s="131"/>
      <c r="C9" s="148"/>
    </row>
    <row r="10" spans="1:9" ht="15">
      <c r="A10" s="149" t="s">
        <v>41</v>
      </c>
      <c r="B10" s="122"/>
      <c r="C10" s="142"/>
      <c r="D10" s="149" t="s">
        <v>1235</v>
      </c>
      <c r="E10" s="343"/>
      <c r="F10" s="343"/>
      <c r="G10" s="343"/>
    </row>
    <row r="11" spans="1:9" ht="15">
      <c r="A11" s="150" t="s">
        <v>42</v>
      </c>
      <c r="B11" s="340" t="s">
        <v>439</v>
      </c>
      <c r="C11" s="142"/>
      <c r="D11" s="389" t="s">
        <v>1216</v>
      </c>
      <c r="E11" s="442">
        <v>182</v>
      </c>
      <c r="F11" s="343"/>
      <c r="G11" s="343"/>
    </row>
    <row r="12" spans="1:9" ht="15">
      <c r="A12" s="150" t="s">
        <v>59</v>
      </c>
      <c r="B12" s="340" t="s">
        <v>440</v>
      </c>
      <c r="C12" s="142"/>
      <c r="D12" s="1010" t="s">
        <v>1240</v>
      </c>
      <c r="E12" s="1010"/>
      <c r="F12" s="1010"/>
      <c r="G12" s="1010"/>
      <c r="H12" s="1010"/>
      <c r="I12" s="1010"/>
    </row>
    <row r="13" spans="1:9" ht="15">
      <c r="A13" s="151" t="s">
        <v>44</v>
      </c>
      <c r="B13" s="340" t="s">
        <v>1159</v>
      </c>
      <c r="C13" s="142"/>
      <c r="D13" s="1008" t="s">
        <v>1238</v>
      </c>
      <c r="E13" s="1008"/>
      <c r="F13" s="1008"/>
      <c r="G13" s="1008"/>
      <c r="H13" s="1008"/>
      <c r="I13" s="1008"/>
    </row>
    <row r="14" spans="1:9" ht="15">
      <c r="A14" s="150" t="s">
        <v>45</v>
      </c>
      <c r="B14" s="340" t="s">
        <v>1245</v>
      </c>
      <c r="C14" s="142"/>
      <c r="D14" s="1008" t="s">
        <v>1236</v>
      </c>
      <c r="E14" s="1008"/>
      <c r="F14" s="1008"/>
      <c r="G14" s="1008"/>
      <c r="H14" s="1008"/>
      <c r="I14" s="1008"/>
    </row>
    <row r="15" spans="1:9" ht="78.75" customHeight="1">
      <c r="A15" s="394" t="s">
        <v>1248</v>
      </c>
      <c r="B15" s="393" t="s">
        <v>1249</v>
      </c>
      <c r="C15" s="142"/>
      <c r="D15" s="1009" t="s">
        <v>1233</v>
      </c>
      <c r="E15" s="1008"/>
      <c r="F15" s="1008"/>
      <c r="G15" s="1008"/>
      <c r="H15" s="1008"/>
      <c r="I15" s="1008"/>
    </row>
    <row r="16" spans="1:9" ht="15">
      <c r="A16" s="150" t="s">
        <v>46</v>
      </c>
      <c r="B16" s="340" t="s">
        <v>316</v>
      </c>
      <c r="C16" s="142"/>
      <c r="D16" s="446" t="s">
        <v>1234</v>
      </c>
      <c r="E16" s="446"/>
      <c r="F16" s="446"/>
      <c r="G16" s="446"/>
      <c r="H16" s="446"/>
      <c r="I16" s="446"/>
    </row>
    <row r="17" spans="1:9" ht="15">
      <c r="A17" s="150" t="s">
        <v>11</v>
      </c>
      <c r="B17" s="340" t="s">
        <v>1160</v>
      </c>
      <c r="C17" s="142"/>
      <c r="D17" s="445" t="s">
        <v>1568</v>
      </c>
      <c r="E17" s="446"/>
      <c r="F17" s="446"/>
      <c r="G17" s="446"/>
      <c r="H17" s="446"/>
      <c r="I17" s="105"/>
    </row>
    <row r="18" spans="1:9" ht="15">
      <c r="A18" s="348" t="s">
        <v>10</v>
      </c>
      <c r="B18" s="340" t="s">
        <v>441</v>
      </c>
      <c r="C18" s="142"/>
      <c r="D18" s="445" t="s">
        <v>1569</v>
      </c>
      <c r="E18" s="446"/>
      <c r="F18" s="446"/>
      <c r="G18" s="446"/>
      <c r="H18" s="446"/>
      <c r="I18" s="105"/>
    </row>
    <row r="19" spans="1:9" ht="15">
      <c r="A19" s="150" t="s">
        <v>12</v>
      </c>
      <c r="B19" s="340" t="s">
        <v>328</v>
      </c>
      <c r="C19" s="142"/>
      <c r="D19" s="445" t="s">
        <v>1570</v>
      </c>
      <c r="E19" s="446"/>
      <c r="F19" s="446"/>
      <c r="G19" s="446"/>
      <c r="H19" s="446"/>
      <c r="I19" s="446"/>
    </row>
    <row r="20" spans="1:9" ht="15">
      <c r="A20" s="150" t="s">
        <v>56</v>
      </c>
      <c r="B20" s="340" t="s">
        <v>329</v>
      </c>
      <c r="C20" s="142"/>
    </row>
    <row r="21" spans="1:9" ht="15">
      <c r="A21" s="150" t="s">
        <v>512</v>
      </c>
      <c r="B21" s="340" t="s">
        <v>1161</v>
      </c>
      <c r="C21" s="142"/>
    </row>
    <row r="22" spans="1:9" ht="15">
      <c r="A22" s="150" t="s">
        <v>1162</v>
      </c>
      <c r="B22" s="340" t="s">
        <v>1163</v>
      </c>
      <c r="C22" s="142"/>
    </row>
    <row r="23" spans="1:9">
      <c r="A23" s="349" t="s">
        <v>13</v>
      </c>
      <c r="B23" s="340" t="s">
        <v>14</v>
      </c>
      <c r="C23" s="142"/>
    </row>
    <row r="24" spans="1:9" ht="15">
      <c r="A24" s="150" t="s">
        <v>57</v>
      </c>
      <c r="B24" s="340" t="s">
        <v>330</v>
      </c>
      <c r="C24" s="142"/>
    </row>
    <row r="25" spans="1:9">
      <c r="A25" s="154" t="s">
        <v>15</v>
      </c>
      <c r="B25" s="340" t="s">
        <v>1164</v>
      </c>
      <c r="C25" s="142"/>
    </row>
    <row r="26" spans="1:9">
      <c r="A26" s="155"/>
      <c r="B26" s="156"/>
      <c r="C26" s="148"/>
    </row>
    <row r="27" spans="1:9">
      <c r="A27" s="343" t="s">
        <v>145</v>
      </c>
      <c r="B27" s="157"/>
      <c r="C27" s="158"/>
    </row>
    <row r="28" spans="1:9">
      <c r="A28" s="103" t="s">
        <v>146</v>
      </c>
      <c r="B28" s="350"/>
      <c r="C28" s="158"/>
    </row>
    <row r="29" spans="1:9" ht="15">
      <c r="A29" s="160"/>
      <c r="B29" s="345"/>
      <c r="C29" s="351"/>
    </row>
    <row r="30" spans="1:9">
      <c r="A30" s="1015"/>
      <c r="B30" s="350"/>
      <c r="C30" s="351"/>
    </row>
    <row r="31" spans="1:9">
      <c r="A31" s="1015"/>
      <c r="B31" s="345"/>
      <c r="C31" s="351"/>
    </row>
    <row r="32" spans="1:9">
      <c r="A32" s="1015"/>
      <c r="B32" s="345"/>
      <c r="C32" s="351"/>
    </row>
    <row r="33" spans="1:3">
      <c r="A33" s="1015"/>
      <c r="B33" s="345"/>
      <c r="C33" s="351"/>
    </row>
    <row r="34" spans="1:3">
      <c r="A34" s="1015"/>
      <c r="B34" s="345"/>
      <c r="C34" s="1016"/>
    </row>
    <row r="35" spans="1:3">
      <c r="A35" s="1015"/>
      <c r="B35" s="352"/>
      <c r="C35" s="1016"/>
    </row>
    <row r="36" spans="1:3">
      <c r="A36" s="1015"/>
      <c r="B36" s="345"/>
      <c r="C36" s="351"/>
    </row>
    <row r="37" spans="1:3">
      <c r="A37" s="1015"/>
      <c r="B37" s="345"/>
      <c r="C37" s="1016"/>
    </row>
    <row r="38" spans="1:3">
      <c r="A38" s="1015"/>
      <c r="B38" s="352"/>
      <c r="C38" s="1016"/>
    </row>
    <row r="39" spans="1:3">
      <c r="A39" s="1015"/>
      <c r="B39" s="345"/>
      <c r="C39" s="351"/>
    </row>
    <row r="40" spans="1:3">
      <c r="A40" s="1015"/>
      <c r="B40" s="164"/>
      <c r="C40" s="353"/>
    </row>
    <row r="41" spans="1:3">
      <c r="A41" s="1015"/>
      <c r="B41" s="352"/>
      <c r="C41" s="353"/>
    </row>
    <row r="42" spans="1:3">
      <c r="A42" s="1015"/>
      <c r="B42" s="352"/>
      <c r="C42" s="1016"/>
    </row>
    <row r="43" spans="1:3">
      <c r="A43" s="1015"/>
      <c r="B43" s="352"/>
      <c r="C43" s="1016"/>
    </row>
    <row r="44" spans="1:3">
      <c r="A44" s="1015"/>
      <c r="B44" s="352"/>
      <c r="C44" s="351"/>
    </row>
    <row r="45" spans="1:3">
      <c r="A45" s="1015"/>
      <c r="B45" s="350"/>
      <c r="C45" s="351"/>
    </row>
    <row r="46" spans="1:3">
      <c r="A46" s="1015"/>
      <c r="B46" s="345"/>
      <c r="C46" s="351"/>
    </row>
    <row r="47" spans="1:3">
      <c r="A47" s="1015"/>
      <c r="B47" s="345"/>
      <c r="C47" s="351"/>
    </row>
    <row r="48" spans="1:3">
      <c r="A48" s="1015"/>
      <c r="B48" s="345"/>
      <c r="C48" s="351"/>
    </row>
    <row r="49" spans="1:3">
      <c r="A49" s="1015"/>
      <c r="B49" s="350"/>
      <c r="C49" s="351"/>
    </row>
    <row r="50" spans="1:3">
      <c r="A50" s="1015"/>
      <c r="B50" s="345"/>
      <c r="C50" s="351"/>
    </row>
    <row r="51" spans="1:3">
      <c r="A51" s="1015"/>
      <c r="B51" s="345"/>
      <c r="C51" s="351"/>
    </row>
    <row r="52" spans="1:3">
      <c r="A52" s="1015"/>
      <c r="B52" s="164"/>
      <c r="C52" s="351"/>
    </row>
    <row r="53" spans="1:3">
      <c r="A53" s="1015"/>
      <c r="B53" s="350"/>
      <c r="C53" s="351"/>
    </row>
    <row r="54" spans="1:3">
      <c r="A54" s="1015"/>
      <c r="B54" s="345"/>
      <c r="C54" s="351"/>
    </row>
    <row r="55" spans="1:3">
      <c r="A55" s="1015"/>
      <c r="B55" s="345"/>
      <c r="C55" s="351"/>
    </row>
    <row r="56" spans="1:3">
      <c r="A56" s="1015"/>
      <c r="B56" s="345"/>
      <c r="C56" s="351"/>
    </row>
    <row r="57" spans="1:3">
      <c r="A57" s="1015"/>
      <c r="B57" s="350"/>
      <c r="C57" s="351"/>
    </row>
    <row r="58" spans="1:3">
      <c r="A58" s="1015"/>
      <c r="B58" s="345"/>
      <c r="C58" s="351"/>
    </row>
    <row r="59" spans="1:3">
      <c r="A59" s="1015"/>
      <c r="B59" s="345"/>
      <c r="C59" s="351"/>
    </row>
    <row r="60" spans="1:3">
      <c r="A60" s="1015"/>
      <c r="B60" s="164"/>
      <c r="C60" s="353"/>
    </row>
    <row r="61" spans="1:3">
      <c r="A61" s="1015"/>
      <c r="B61" s="350"/>
      <c r="C61" s="351"/>
    </row>
    <row r="62" spans="1:3">
      <c r="A62" s="1015"/>
      <c r="B62" s="345"/>
      <c r="C62" s="351"/>
    </row>
    <row r="63" spans="1:3">
      <c r="A63" s="1015"/>
      <c r="B63" s="345"/>
      <c r="C63" s="351"/>
    </row>
    <row r="64" spans="1:3">
      <c r="A64" s="1015"/>
      <c r="B64" s="345"/>
      <c r="C64" s="351"/>
    </row>
    <row r="65" spans="1:3">
      <c r="A65" s="1015"/>
      <c r="B65" s="345"/>
      <c r="C65" s="351"/>
    </row>
    <row r="66" spans="1:3">
      <c r="A66" s="1015"/>
      <c r="B66" s="345"/>
      <c r="C66" s="351"/>
    </row>
    <row r="67" spans="1:3">
      <c r="A67" s="1015"/>
      <c r="B67" s="345"/>
      <c r="C67" s="351"/>
    </row>
    <row r="68" spans="1:3">
      <c r="A68" s="1015"/>
      <c r="B68" s="345"/>
      <c r="C68" s="351"/>
    </row>
    <row r="69" spans="1:3">
      <c r="A69" s="1015"/>
      <c r="B69" s="345"/>
      <c r="C69" s="351"/>
    </row>
    <row r="70" spans="1:3">
      <c r="A70" s="1015"/>
      <c r="B70" s="350"/>
      <c r="C70" s="1016"/>
    </row>
    <row r="71" spans="1:3">
      <c r="A71" s="1015"/>
      <c r="B71" s="352"/>
      <c r="C71" s="1016"/>
    </row>
    <row r="72" spans="1:3">
      <c r="A72" s="1015"/>
      <c r="B72" s="352"/>
      <c r="C72" s="1016"/>
    </row>
    <row r="73" spans="1:3">
      <c r="A73" s="1015"/>
      <c r="B73" s="352"/>
      <c r="C73" s="1016"/>
    </row>
    <row r="74" spans="1:3">
      <c r="A74" s="1015"/>
      <c r="B74" s="345"/>
      <c r="C74" s="351"/>
    </row>
    <row r="75" spans="1:3">
      <c r="A75" s="1015"/>
      <c r="B75" s="345"/>
      <c r="C75" s="351"/>
    </row>
    <row r="76" spans="1:3">
      <c r="A76" s="1015"/>
      <c r="B76" s="345"/>
      <c r="C76" s="351"/>
    </row>
    <row r="77" spans="1:3">
      <c r="A77" s="1015"/>
      <c r="B77" s="164"/>
      <c r="C77" s="353"/>
    </row>
    <row r="78" spans="1:3">
      <c r="A78" s="1015"/>
      <c r="B78" s="345"/>
      <c r="C78" s="351"/>
    </row>
    <row r="79" spans="1:3">
      <c r="A79" s="1015"/>
      <c r="B79" s="345"/>
      <c r="C79" s="1016"/>
    </row>
    <row r="80" spans="1:3">
      <c r="A80" s="1015"/>
      <c r="B80" s="352"/>
      <c r="C80" s="1016"/>
    </row>
    <row r="81" spans="1:3">
      <c r="A81" s="1015"/>
      <c r="B81" s="345"/>
      <c r="C81" s="351"/>
    </row>
    <row r="82" spans="1:3">
      <c r="A82" s="1015"/>
      <c r="B82" s="164"/>
      <c r="C82" s="351"/>
    </row>
    <row r="83" spans="1:3">
      <c r="A83" s="1015"/>
      <c r="B83" s="345"/>
      <c r="C83" s="1016"/>
    </row>
    <row r="84" spans="1:3">
      <c r="A84" s="1015"/>
      <c r="B84" s="352"/>
      <c r="C84" s="1016"/>
    </row>
    <row r="85" spans="1:3">
      <c r="A85" s="1015"/>
      <c r="B85" s="350"/>
      <c r="C85" s="351"/>
    </row>
    <row r="86" spans="1:3">
      <c r="A86" s="1015"/>
      <c r="B86" s="345"/>
      <c r="C86" s="1016"/>
    </row>
    <row r="87" spans="1:3">
      <c r="A87" s="1015"/>
      <c r="B87" s="352"/>
      <c r="C87" s="1016"/>
    </row>
    <row r="88" spans="1:3">
      <c r="A88" s="1015"/>
      <c r="B88" s="345"/>
      <c r="C88" s="1016"/>
    </row>
    <row r="89" spans="1:3">
      <c r="A89" s="1015"/>
      <c r="B89" s="352"/>
      <c r="C89" s="1016"/>
    </row>
    <row r="90" spans="1:3">
      <c r="A90" s="1015"/>
      <c r="B90" s="352"/>
      <c r="C90" s="353"/>
    </row>
    <row r="91" spans="1:3">
      <c r="A91" s="1015"/>
      <c r="B91" s="354"/>
      <c r="C91" s="353"/>
    </row>
    <row r="92" spans="1:3">
      <c r="A92" s="1015"/>
      <c r="B92" s="350"/>
      <c r="C92" s="355"/>
    </row>
    <row r="93" spans="1:3">
      <c r="A93" s="1015"/>
      <c r="B93" s="345"/>
      <c r="C93" s="351"/>
    </row>
    <row r="94" spans="1:3">
      <c r="A94" s="1015"/>
      <c r="B94" s="345"/>
      <c r="C94" s="351"/>
    </row>
    <row r="95" spans="1:3">
      <c r="A95" s="1015"/>
      <c r="B95" s="345"/>
      <c r="C95" s="351"/>
    </row>
    <row r="96" spans="1:3">
      <c r="A96" s="1015"/>
      <c r="B96" s="345"/>
      <c r="C96" s="351"/>
    </row>
    <row r="97" spans="1:3">
      <c r="A97" s="1015"/>
      <c r="B97" s="345"/>
      <c r="C97" s="1016"/>
    </row>
    <row r="98" spans="1:3">
      <c r="A98" s="1015"/>
      <c r="B98" s="352"/>
      <c r="C98" s="1016"/>
    </row>
    <row r="99" spans="1:3">
      <c r="A99" s="1015"/>
      <c r="B99" s="352"/>
      <c r="C99" s="1017"/>
    </row>
    <row r="100" spans="1:3">
      <c r="A100" s="1015"/>
      <c r="B100" s="352"/>
      <c r="C100" s="1017"/>
    </row>
    <row r="101" spans="1:3">
      <c r="A101" s="1015"/>
      <c r="B101" s="164"/>
      <c r="C101" s="1017"/>
    </row>
    <row r="102" spans="1:3">
      <c r="A102" s="1015"/>
      <c r="B102" s="164"/>
      <c r="C102" s="1017"/>
    </row>
    <row r="103" spans="1:3">
      <c r="A103" s="1015"/>
      <c r="B103" s="350"/>
      <c r="C103" s="351"/>
    </row>
    <row r="104" spans="1:3">
      <c r="A104" s="1015"/>
      <c r="B104" s="345"/>
      <c r="C104" s="351"/>
    </row>
    <row r="105" spans="1:3">
      <c r="A105" s="1015"/>
      <c r="B105" s="345"/>
      <c r="C105" s="351"/>
    </row>
    <row r="106" spans="1:3">
      <c r="A106" s="1015"/>
      <c r="B106" s="345"/>
      <c r="C106" s="1016"/>
    </row>
    <row r="107" spans="1:3">
      <c r="A107" s="1015"/>
      <c r="B107" s="352"/>
      <c r="C107" s="1016"/>
    </row>
    <row r="108" spans="1:3">
      <c r="A108" s="1015"/>
      <c r="B108" s="164"/>
      <c r="C108" s="1016"/>
    </row>
    <row r="109" spans="1:3">
      <c r="A109" s="1015"/>
      <c r="B109" s="352"/>
      <c r="C109" s="1016"/>
    </row>
    <row r="110" spans="1:3">
      <c r="A110" s="1015"/>
      <c r="B110" s="164"/>
      <c r="C110" s="1016"/>
    </row>
    <row r="111" spans="1:3">
      <c r="A111" s="1015"/>
      <c r="B111" s="350"/>
      <c r="C111" s="351"/>
    </row>
    <row r="112" spans="1:3">
      <c r="A112" s="1015"/>
      <c r="B112" s="345"/>
      <c r="C112" s="351"/>
    </row>
    <row r="113" spans="1:3">
      <c r="A113" s="1015"/>
      <c r="B113" s="345"/>
      <c r="C113" s="351"/>
    </row>
    <row r="114" spans="1:3">
      <c r="A114" s="1015"/>
      <c r="B114" s="352"/>
      <c r="C114" s="1016"/>
    </row>
    <row r="115" spans="1:3">
      <c r="A115" s="1015"/>
      <c r="B115" s="164"/>
      <c r="C115" s="1016"/>
    </row>
    <row r="116" spans="1:3">
      <c r="A116" s="1015"/>
      <c r="B116" s="350"/>
      <c r="C116" s="351"/>
    </row>
    <row r="117" spans="1:3">
      <c r="A117" s="1015"/>
      <c r="B117" s="345"/>
      <c r="C117" s="351"/>
    </row>
    <row r="118" spans="1:3">
      <c r="A118" s="1015"/>
      <c r="B118" s="345"/>
      <c r="C118" s="351"/>
    </row>
    <row r="119" spans="1:3">
      <c r="A119" s="1015"/>
      <c r="B119" s="164"/>
      <c r="C119" s="353"/>
    </row>
    <row r="120" spans="1:3">
      <c r="A120" s="1015"/>
      <c r="B120" s="352"/>
      <c r="C120" s="353"/>
    </row>
    <row r="121" spans="1:3">
      <c r="A121" s="1015"/>
      <c r="B121" s="352"/>
      <c r="C121" s="353"/>
    </row>
    <row r="122" spans="1:3">
      <c r="A122" s="1015"/>
      <c r="B122" s="164"/>
      <c r="C122" s="353"/>
    </row>
    <row r="123" spans="1:3">
      <c r="A123" s="1015"/>
      <c r="B123" s="345"/>
      <c r="C123" s="1016"/>
    </row>
    <row r="124" spans="1:3">
      <c r="A124" s="1015"/>
      <c r="B124" s="164"/>
      <c r="C124" s="1016"/>
    </row>
    <row r="125" spans="1:3">
      <c r="A125" s="1015"/>
      <c r="B125" s="352"/>
      <c r="C125" s="1016"/>
    </row>
    <row r="126" spans="1:3">
      <c r="A126" s="1015"/>
      <c r="B126" s="352"/>
      <c r="C126" s="1016"/>
    </row>
    <row r="127" spans="1:3">
      <c r="A127" s="1015"/>
      <c r="B127" s="350"/>
      <c r="C127" s="1016"/>
    </row>
    <row r="128" spans="1:3">
      <c r="A128" s="1015"/>
      <c r="B128" s="352"/>
      <c r="C128" s="1016"/>
    </row>
    <row r="129" spans="1:3">
      <c r="A129" s="1015"/>
      <c r="B129" s="350"/>
      <c r="C129" s="351"/>
    </row>
    <row r="130" spans="1:3">
      <c r="A130" s="1015"/>
      <c r="B130" s="345"/>
      <c r="C130" s="351"/>
    </row>
    <row r="131" spans="1:3">
      <c r="A131" s="1015"/>
      <c r="B131" s="350"/>
      <c r="C131" s="351"/>
    </row>
    <row r="132" spans="1:3">
      <c r="A132" s="1015"/>
      <c r="B132" s="345"/>
      <c r="C132" s="351"/>
    </row>
    <row r="133" spans="1:3">
      <c r="A133" s="1015"/>
      <c r="B133" s="345"/>
      <c r="C133" s="351"/>
    </row>
    <row r="134" spans="1:3">
      <c r="A134" s="1015"/>
      <c r="B134" s="350"/>
      <c r="C134" s="1016"/>
    </row>
    <row r="135" spans="1:3">
      <c r="A135" s="1015"/>
      <c r="B135" s="352"/>
      <c r="C135" s="1016"/>
    </row>
    <row r="136" spans="1:3">
      <c r="A136" s="1015"/>
      <c r="B136" s="345"/>
      <c r="C136" s="351"/>
    </row>
    <row r="137" spans="1:3">
      <c r="A137" s="1015"/>
      <c r="B137" s="345"/>
      <c r="C137" s="351"/>
    </row>
    <row r="138" spans="1:3">
      <c r="A138" s="1015"/>
      <c r="B138" s="345"/>
      <c r="C138" s="351"/>
    </row>
    <row r="139" spans="1:3">
      <c r="A139" s="1015"/>
      <c r="B139" s="345"/>
      <c r="C139" s="351"/>
    </row>
    <row r="140" spans="1:3">
      <c r="A140" s="1015"/>
      <c r="B140" s="350"/>
      <c r="C140" s="351"/>
    </row>
    <row r="141" spans="1:3">
      <c r="A141" s="1015"/>
      <c r="B141" s="345"/>
      <c r="C141" s="351"/>
    </row>
    <row r="142" spans="1:3">
      <c r="A142" s="1015"/>
      <c r="B142" s="345"/>
      <c r="C142" s="351"/>
    </row>
    <row r="143" spans="1:3">
      <c r="A143" s="1015"/>
      <c r="B143" s="345"/>
      <c r="C143" s="351"/>
    </row>
    <row r="144" spans="1:3">
      <c r="A144" s="1015"/>
      <c r="B144" s="345"/>
      <c r="C144" s="351"/>
    </row>
    <row r="145" spans="1:3">
      <c r="A145" s="1015"/>
      <c r="B145" s="350"/>
      <c r="C145" s="351"/>
    </row>
    <row r="146" spans="1:3">
      <c r="A146" s="1015"/>
      <c r="B146" s="345"/>
      <c r="C146" s="351"/>
    </row>
    <row r="147" spans="1:3">
      <c r="A147" s="1015"/>
      <c r="B147" s="350"/>
      <c r="C147" s="351"/>
    </row>
    <row r="148" spans="1:3">
      <c r="A148" s="1015"/>
      <c r="B148" s="345"/>
      <c r="C148" s="1016"/>
    </row>
    <row r="149" spans="1:3">
      <c r="A149" s="1015"/>
      <c r="B149" s="352"/>
      <c r="C149" s="1016"/>
    </row>
    <row r="150" spans="1:3">
      <c r="A150" s="1015"/>
      <c r="B150" s="345"/>
      <c r="C150" s="1016"/>
    </row>
    <row r="151" spans="1:3">
      <c r="A151" s="1015"/>
      <c r="B151" s="352"/>
      <c r="C151" s="1016"/>
    </row>
    <row r="152" spans="1:3">
      <c r="A152" s="1015"/>
      <c r="B152" s="345"/>
      <c r="C152" s="1016"/>
    </row>
    <row r="153" spans="1:3">
      <c r="A153" s="1015"/>
      <c r="B153" s="352"/>
      <c r="C153" s="1016"/>
    </row>
    <row r="154" spans="1:3">
      <c r="A154" s="1015"/>
      <c r="B154" s="345"/>
      <c r="C154" s="351"/>
    </row>
    <row r="155" spans="1:3">
      <c r="A155" s="1015"/>
      <c r="B155" s="345"/>
      <c r="C155" s="1016"/>
    </row>
    <row r="156" spans="1:3">
      <c r="A156" s="1015"/>
      <c r="B156" s="352"/>
      <c r="C156" s="1016"/>
    </row>
    <row r="157" spans="1:3">
      <c r="A157" s="1015"/>
      <c r="B157" s="352"/>
      <c r="C157" s="1016"/>
    </row>
    <row r="158" spans="1:3">
      <c r="A158" s="1015"/>
      <c r="B158" s="345"/>
      <c r="C158" s="1016"/>
    </row>
    <row r="159" spans="1:3">
      <c r="A159" s="1015"/>
      <c r="B159" s="352"/>
      <c r="C159" s="1016"/>
    </row>
    <row r="160" spans="1:3">
      <c r="A160" s="1015"/>
      <c r="B160" s="345"/>
      <c r="C160" s="351"/>
    </row>
    <row r="161" spans="1:3">
      <c r="A161" s="1015"/>
      <c r="B161" s="345"/>
      <c r="C161" s="351"/>
    </row>
    <row r="162" spans="1:3">
      <c r="A162" s="1015"/>
      <c r="B162" s="345"/>
      <c r="C162" s="1016"/>
    </row>
    <row r="163" spans="1:3">
      <c r="A163" s="1015"/>
      <c r="B163" s="352"/>
      <c r="C163" s="1016"/>
    </row>
    <row r="164" spans="1:3">
      <c r="A164" s="1015"/>
      <c r="B164" s="345"/>
      <c r="C164" s="351"/>
    </row>
    <row r="165" spans="1:3">
      <c r="A165" s="1015"/>
      <c r="B165" s="352"/>
      <c r="C165" s="1016"/>
    </row>
    <row r="166" spans="1:3">
      <c r="A166" s="1015"/>
      <c r="B166" s="164"/>
      <c r="C166" s="1016"/>
    </row>
    <row r="167" spans="1:3">
      <c r="A167" s="1015"/>
      <c r="B167" s="354"/>
      <c r="C167" s="1016"/>
    </row>
    <row r="168" spans="1:3">
      <c r="A168" s="1015"/>
      <c r="B168" s="164"/>
      <c r="C168" s="1016"/>
    </row>
    <row r="169" spans="1:3">
      <c r="A169" s="1015"/>
      <c r="B169" s="354"/>
      <c r="C169" s="1016"/>
    </row>
    <row r="170" spans="1:3">
      <c r="A170" s="1015"/>
      <c r="B170" s="164"/>
      <c r="C170" s="1016"/>
    </row>
    <row r="171" spans="1:3">
      <c r="A171" s="1015"/>
      <c r="B171" s="354"/>
      <c r="C171" s="1016"/>
    </row>
    <row r="172" spans="1:3">
      <c r="A172" s="1015"/>
      <c r="B172" s="164"/>
      <c r="C172" s="1016"/>
    </row>
    <row r="173" spans="1:3">
      <c r="A173" s="1015"/>
      <c r="B173" s="354"/>
      <c r="C173" s="1016"/>
    </row>
    <row r="174" spans="1:3">
      <c r="A174" s="1015"/>
      <c r="B174" s="164"/>
      <c r="C174" s="1016"/>
    </row>
    <row r="175" spans="1:3">
      <c r="A175" s="1015"/>
      <c r="B175" s="164"/>
      <c r="C175" s="1016"/>
    </row>
    <row r="176" spans="1:3">
      <c r="A176" s="1015"/>
      <c r="B176" s="164"/>
      <c r="C176" s="1016"/>
    </row>
    <row r="177" spans="1:3">
      <c r="A177" s="1015"/>
      <c r="B177" s="354"/>
      <c r="C177" s="1016"/>
    </row>
    <row r="178" spans="1:3">
      <c r="A178" s="1015"/>
      <c r="B178" s="164"/>
      <c r="C178" s="1016"/>
    </row>
    <row r="179" spans="1:3">
      <c r="A179" s="1015"/>
      <c r="B179" s="354"/>
      <c r="C179" s="1016"/>
    </row>
    <row r="180" spans="1:3">
      <c r="A180" s="1015"/>
      <c r="B180" s="350"/>
      <c r="C180" s="351"/>
    </row>
    <row r="181" spans="1:3">
      <c r="A181" s="1015"/>
      <c r="B181" s="345"/>
      <c r="C181" s="351"/>
    </row>
    <row r="182" spans="1:3">
      <c r="A182" s="1015"/>
      <c r="B182" s="345"/>
      <c r="C182" s="1016"/>
    </row>
    <row r="183" spans="1:3">
      <c r="A183" s="1015"/>
      <c r="B183" s="352"/>
      <c r="C183" s="1016"/>
    </row>
    <row r="184" spans="1:3">
      <c r="A184" s="1015"/>
      <c r="B184" s="352"/>
      <c r="C184" s="1016"/>
    </row>
    <row r="185" spans="1:3">
      <c r="A185" s="1015"/>
      <c r="B185" s="164"/>
      <c r="C185" s="1016"/>
    </row>
    <row r="186" spans="1:3">
      <c r="A186" s="1015"/>
      <c r="B186" s="354"/>
      <c r="C186" s="1016"/>
    </row>
    <row r="187" spans="1:3">
      <c r="A187" s="1015"/>
      <c r="B187" s="164"/>
      <c r="C187" s="1016"/>
    </row>
    <row r="188" spans="1:3">
      <c r="A188" s="1015"/>
      <c r="B188" s="354"/>
      <c r="C188" s="1016"/>
    </row>
    <row r="189" spans="1:3">
      <c r="A189" s="1015"/>
      <c r="B189" s="350"/>
      <c r="C189" s="351"/>
    </row>
    <row r="190" spans="1:3">
      <c r="A190" s="1015"/>
      <c r="B190" s="345"/>
      <c r="C190" s="1016"/>
    </row>
    <row r="191" spans="1:3">
      <c r="A191" s="1015"/>
      <c r="B191" s="352"/>
      <c r="C191" s="1016"/>
    </row>
    <row r="192" spans="1:3">
      <c r="A192" s="1015"/>
      <c r="B192" s="352"/>
      <c r="C192" s="353"/>
    </row>
    <row r="193" spans="1:3">
      <c r="A193" s="1015"/>
      <c r="B193" s="164"/>
      <c r="C193" s="353"/>
    </row>
    <row r="194" spans="1:3">
      <c r="A194" s="1015"/>
      <c r="B194" s="354"/>
      <c r="C194" s="353"/>
    </row>
    <row r="195" spans="1:3">
      <c r="A195" s="1015"/>
      <c r="B195" s="350"/>
      <c r="C195" s="351"/>
    </row>
    <row r="196" spans="1:3">
      <c r="A196" s="1015"/>
      <c r="B196" s="345"/>
      <c r="C196" s="351"/>
    </row>
    <row r="197" spans="1:3">
      <c r="A197" s="1015"/>
      <c r="B197" s="345"/>
      <c r="C197" s="351"/>
    </row>
    <row r="198" spans="1:3">
      <c r="A198" s="1015"/>
      <c r="B198" s="345"/>
      <c r="C198" s="351"/>
    </row>
    <row r="199" spans="1:3">
      <c r="A199" s="1015"/>
      <c r="B199" s="345"/>
      <c r="C199" s="351"/>
    </row>
    <row r="200" spans="1:3">
      <c r="A200" s="1015"/>
      <c r="B200" s="164"/>
      <c r="C200" s="353"/>
    </row>
    <row r="201" spans="1:3">
      <c r="A201" s="1015"/>
      <c r="B201" s="352"/>
      <c r="C201" s="351"/>
    </row>
    <row r="202" spans="1:3">
      <c r="A202" s="1015"/>
      <c r="B202" s="350"/>
      <c r="C202" s="351"/>
    </row>
    <row r="203" spans="1:3">
      <c r="A203" s="1015"/>
      <c r="B203" s="345"/>
      <c r="C203" s="351"/>
    </row>
    <row r="204" spans="1:3">
      <c r="A204" s="1015"/>
      <c r="B204" s="345"/>
      <c r="C204" s="351"/>
    </row>
    <row r="205" spans="1:3">
      <c r="A205" s="1015"/>
      <c r="B205" s="345"/>
      <c r="C205" s="351"/>
    </row>
    <row r="206" spans="1:3">
      <c r="A206" s="1015"/>
      <c r="B206" s="345"/>
      <c r="C206" s="1016"/>
    </row>
    <row r="207" spans="1:3">
      <c r="A207" s="1015"/>
      <c r="B207" s="352"/>
      <c r="C207" s="1016"/>
    </row>
    <row r="208" spans="1:3">
      <c r="A208" s="1015"/>
      <c r="B208" s="345"/>
      <c r="C208" s="1016"/>
    </row>
    <row r="209" spans="1:3">
      <c r="A209" s="1015"/>
      <c r="B209" s="352"/>
      <c r="C209" s="1016"/>
    </row>
    <row r="210" spans="1:3">
      <c r="A210" s="1015"/>
      <c r="B210" s="345"/>
      <c r="C210" s="1016"/>
    </row>
    <row r="211" spans="1:3">
      <c r="A211" s="1015"/>
      <c r="B211" s="352"/>
      <c r="C211" s="1016"/>
    </row>
    <row r="212" spans="1:3">
      <c r="A212" s="1015"/>
      <c r="B212" s="345"/>
      <c r="C212" s="1016"/>
    </row>
    <row r="213" spans="1:3">
      <c r="A213" s="1015"/>
      <c r="B213" s="352"/>
      <c r="C213" s="1016"/>
    </row>
    <row r="214" spans="1:3">
      <c r="A214" s="1015"/>
      <c r="B214" s="345"/>
      <c r="C214" s="1016"/>
    </row>
    <row r="215" spans="1:3">
      <c r="A215" s="1015"/>
      <c r="B215" s="352"/>
      <c r="C215" s="1016"/>
    </row>
    <row r="216" spans="1:3">
      <c r="A216" s="1015"/>
      <c r="B216" s="345"/>
      <c r="C216" s="1016"/>
    </row>
    <row r="217" spans="1:3">
      <c r="A217" s="1015"/>
      <c r="B217" s="352"/>
      <c r="C217" s="1016"/>
    </row>
    <row r="218" spans="1:3">
      <c r="A218" s="1015"/>
      <c r="B218" s="345"/>
      <c r="C218" s="1016"/>
    </row>
    <row r="219" spans="1:3">
      <c r="A219" s="1015"/>
      <c r="B219" s="352"/>
      <c r="C219" s="1016"/>
    </row>
    <row r="220" spans="1:3">
      <c r="A220" s="1015"/>
      <c r="B220" s="345"/>
      <c r="C220" s="1016"/>
    </row>
    <row r="221" spans="1:3">
      <c r="A221" s="1015"/>
      <c r="B221" s="352"/>
      <c r="C221" s="1016"/>
    </row>
    <row r="222" spans="1:3">
      <c r="A222" s="1015"/>
      <c r="B222" s="345"/>
      <c r="C222" s="1016"/>
    </row>
    <row r="223" spans="1:3">
      <c r="A223" s="1015"/>
      <c r="B223" s="352"/>
      <c r="C223" s="1016"/>
    </row>
    <row r="224" spans="1:3">
      <c r="A224" s="1015"/>
      <c r="B224" s="354"/>
      <c r="C224" s="1016"/>
    </row>
    <row r="225" spans="1:3">
      <c r="A225" s="1015"/>
      <c r="B225" s="345"/>
      <c r="C225" s="351"/>
    </row>
    <row r="226" spans="1:3">
      <c r="A226" s="1015"/>
      <c r="B226" s="345"/>
      <c r="C226" s="1016"/>
    </row>
    <row r="227" spans="1:3">
      <c r="A227" s="1015"/>
      <c r="B227" s="352"/>
      <c r="C227" s="1016"/>
    </row>
    <row r="228" spans="1:3">
      <c r="A228" s="1015"/>
      <c r="B228" s="345"/>
      <c r="C228" s="351"/>
    </row>
    <row r="229" spans="1:3">
      <c r="A229" s="1015"/>
      <c r="B229" s="345"/>
      <c r="C229" s="1016"/>
    </row>
    <row r="230" spans="1:3">
      <c r="A230" s="1015"/>
      <c r="B230" s="352"/>
      <c r="C230" s="1016"/>
    </row>
    <row r="231" spans="1:3">
      <c r="A231" s="1015"/>
      <c r="B231" s="352"/>
      <c r="C231" s="351"/>
    </row>
    <row r="232" spans="1:3">
      <c r="A232" s="1015"/>
      <c r="B232" s="350"/>
      <c r="C232" s="351"/>
    </row>
    <row r="233" spans="1:3">
      <c r="A233" s="1015"/>
      <c r="B233" s="345"/>
      <c r="C233" s="1016"/>
    </row>
    <row r="234" spans="1:3">
      <c r="A234" s="1015"/>
      <c r="B234" s="352"/>
      <c r="C234" s="1016"/>
    </row>
    <row r="235" spans="1:3">
      <c r="A235" s="1015"/>
      <c r="B235" s="345"/>
      <c r="C235" s="1016"/>
    </row>
    <row r="236" spans="1:3">
      <c r="A236" s="1015"/>
      <c r="B236" s="352"/>
      <c r="C236" s="1016"/>
    </row>
    <row r="237" spans="1:3">
      <c r="A237" s="1015"/>
      <c r="B237" s="345"/>
      <c r="C237" s="1016"/>
    </row>
    <row r="238" spans="1:3">
      <c r="A238" s="1015"/>
      <c r="B238" s="352"/>
      <c r="C238" s="1016"/>
    </row>
    <row r="239" spans="1:3">
      <c r="A239" s="1015"/>
      <c r="B239" s="350"/>
      <c r="C239" s="351"/>
    </row>
    <row r="240" spans="1:3">
      <c r="A240" s="1015"/>
      <c r="B240" s="345"/>
      <c r="C240" s="1016"/>
    </row>
    <row r="241" spans="1:3">
      <c r="A241" s="1015"/>
      <c r="B241" s="352"/>
      <c r="C241" s="1016"/>
    </row>
    <row r="242" spans="1:3">
      <c r="A242" s="1015"/>
      <c r="B242" s="345"/>
      <c r="C242" s="1016"/>
    </row>
    <row r="243" spans="1:3">
      <c r="A243" s="1015"/>
      <c r="B243" s="352"/>
      <c r="C243" s="1016"/>
    </row>
    <row r="244" spans="1:3">
      <c r="A244" s="1015"/>
      <c r="B244" s="345"/>
      <c r="C244" s="1016"/>
    </row>
    <row r="245" spans="1:3">
      <c r="A245" s="1015"/>
      <c r="B245" s="352"/>
      <c r="C245" s="1016"/>
    </row>
    <row r="246" spans="1:3">
      <c r="A246" s="1015"/>
      <c r="B246" s="345"/>
      <c r="C246" s="1016"/>
    </row>
    <row r="247" spans="1:3">
      <c r="A247" s="1015"/>
      <c r="B247" s="352"/>
      <c r="C247" s="1016"/>
    </row>
    <row r="248" spans="1:3">
      <c r="A248" s="1015"/>
      <c r="B248" s="350"/>
      <c r="C248" s="351"/>
    </row>
    <row r="249" spans="1:3">
      <c r="A249" s="1015"/>
      <c r="B249" s="345"/>
      <c r="C249" s="1016"/>
    </row>
    <row r="250" spans="1:3">
      <c r="A250" s="1015"/>
      <c r="B250" s="352"/>
      <c r="C250" s="1016"/>
    </row>
    <row r="251" spans="1:3">
      <c r="A251" s="1015"/>
      <c r="B251" s="350"/>
      <c r="C251" s="351"/>
    </row>
    <row r="252" spans="1:3">
      <c r="A252" s="1015"/>
      <c r="B252" s="345"/>
      <c r="C252" s="351"/>
    </row>
    <row r="253" spans="1:3">
      <c r="A253" s="1015"/>
      <c r="B253" s="164"/>
      <c r="C253" s="351"/>
    </row>
    <row r="254" spans="1:3">
      <c r="A254" s="1015"/>
      <c r="B254" s="345"/>
      <c r="C254" s="351"/>
    </row>
    <row r="255" spans="1:3">
      <c r="A255" s="1015"/>
      <c r="B255" s="164"/>
      <c r="C255" s="351"/>
    </row>
    <row r="256" spans="1:3">
      <c r="A256" s="1015"/>
      <c r="B256" s="350"/>
      <c r="C256" s="351"/>
    </row>
    <row r="257" spans="1:3">
      <c r="A257" s="1015"/>
      <c r="B257" s="345"/>
      <c r="C257" s="351"/>
    </row>
    <row r="258" spans="1:3">
      <c r="A258" s="1015"/>
      <c r="B258" s="345"/>
      <c r="C258" s="351"/>
    </row>
    <row r="259" spans="1:3">
      <c r="A259" s="1015"/>
      <c r="B259" s="164"/>
      <c r="C259" s="353"/>
    </row>
    <row r="260" spans="1:3">
      <c r="A260" s="1015"/>
      <c r="B260" s="350"/>
      <c r="C260" s="351"/>
    </row>
    <row r="261" spans="1:3">
      <c r="A261" s="1015"/>
      <c r="B261" s="350"/>
      <c r="C261" s="351"/>
    </row>
    <row r="262" spans="1:3">
      <c r="A262" s="1015"/>
      <c r="B262" s="345"/>
      <c r="C262" s="351"/>
    </row>
    <row r="263" spans="1:3">
      <c r="A263" s="1015"/>
      <c r="B263" s="350"/>
      <c r="C263" s="351"/>
    </row>
    <row r="264" spans="1:3">
      <c r="A264" s="1015"/>
      <c r="B264" s="345"/>
      <c r="C264" s="351"/>
    </row>
    <row r="265" spans="1:3">
      <c r="A265" s="1015"/>
      <c r="B265" s="352"/>
      <c r="C265" s="1016"/>
    </row>
    <row r="266" spans="1:3">
      <c r="A266" s="1015"/>
      <c r="B266" s="164"/>
      <c r="C266" s="1016"/>
    </row>
    <row r="267" spans="1:3">
      <c r="A267" s="1015"/>
      <c r="B267" s="164"/>
      <c r="C267" s="353"/>
    </row>
    <row r="268" spans="1:3">
      <c r="A268" s="1015"/>
      <c r="B268" s="352"/>
      <c r="C268" s="353"/>
    </row>
    <row r="269" spans="1:3">
      <c r="A269" s="1015"/>
      <c r="B269" s="164"/>
      <c r="C269" s="353"/>
    </row>
    <row r="270" spans="1:3">
      <c r="A270" s="1015"/>
      <c r="B270" s="164"/>
      <c r="C270" s="353"/>
    </row>
    <row r="271" spans="1:3">
      <c r="A271" s="1015"/>
      <c r="B271" s="350"/>
      <c r="C271" s="351"/>
    </row>
    <row r="272" spans="1:3">
      <c r="A272" s="1015"/>
      <c r="B272" s="345"/>
      <c r="C272" s="351"/>
    </row>
    <row r="273" spans="1:3">
      <c r="A273" s="1015"/>
      <c r="B273" s="345"/>
      <c r="C273" s="351"/>
    </row>
    <row r="274" spans="1:3">
      <c r="A274" s="1015"/>
      <c r="B274" s="352"/>
      <c r="C274" s="351"/>
    </row>
    <row r="275" spans="1:3">
      <c r="A275" s="1015"/>
      <c r="B275" s="352"/>
      <c r="C275" s="1016"/>
    </row>
    <row r="276" spans="1:3">
      <c r="A276" s="1015"/>
      <c r="B276" s="164"/>
      <c r="C276" s="1016"/>
    </row>
    <row r="277" spans="1:3">
      <c r="A277" s="1015"/>
      <c r="B277" s="164"/>
      <c r="C277" s="351"/>
    </row>
    <row r="278" spans="1:3">
      <c r="A278" s="1015"/>
      <c r="B278" s="352"/>
      <c r="C278" s="1016"/>
    </row>
    <row r="279" spans="1:3">
      <c r="A279" s="1015"/>
      <c r="B279" s="352"/>
      <c r="C279" s="1016"/>
    </row>
    <row r="280" spans="1:3">
      <c r="A280" s="1015"/>
      <c r="B280" s="352"/>
      <c r="C280" s="1016"/>
    </row>
    <row r="281" spans="1:3">
      <c r="A281" s="1015"/>
      <c r="B281" s="352"/>
      <c r="C281" s="353"/>
    </row>
    <row r="282" spans="1:3">
      <c r="A282" s="1018"/>
      <c r="B282" s="350"/>
      <c r="C282" s="351"/>
    </row>
    <row r="283" spans="1:3">
      <c r="A283" s="1018"/>
      <c r="B283" s="345"/>
      <c r="C283" s="351"/>
    </row>
    <row r="284" spans="1:3">
      <c r="A284" s="1018"/>
      <c r="B284" s="345"/>
      <c r="C284" s="351"/>
    </row>
    <row r="285" spans="1:3">
      <c r="A285" s="1018"/>
      <c r="B285" s="352"/>
      <c r="C285" s="1016"/>
    </row>
    <row r="286" spans="1:3">
      <c r="A286" s="1018"/>
      <c r="B286" s="164"/>
      <c r="C286" s="1016"/>
    </row>
    <row r="287" spans="1:3">
      <c r="A287" s="1018"/>
      <c r="B287" s="350"/>
      <c r="C287" s="351"/>
    </row>
    <row r="288" spans="1:3">
      <c r="A288" s="1018"/>
      <c r="B288" s="345"/>
      <c r="C288" s="351"/>
    </row>
    <row r="289" spans="1:3">
      <c r="A289" s="1018"/>
      <c r="B289" s="345"/>
      <c r="C289" s="351"/>
    </row>
    <row r="290" spans="1:3">
      <c r="A290" s="1018"/>
      <c r="B290" s="352"/>
      <c r="C290" s="1016"/>
    </row>
    <row r="291" spans="1:3">
      <c r="A291" s="1018"/>
      <c r="B291" s="164"/>
      <c r="C291" s="1016"/>
    </row>
    <row r="292" spans="1:3">
      <c r="A292" s="1018"/>
      <c r="B292" s="350"/>
      <c r="C292" s="351"/>
    </row>
    <row r="293" spans="1:3">
      <c r="A293" s="1018"/>
      <c r="B293" s="345"/>
      <c r="C293" s="351"/>
    </row>
    <row r="294" spans="1:3">
      <c r="A294" s="1018"/>
      <c r="B294" s="345"/>
      <c r="C294" s="351"/>
    </row>
    <row r="295" spans="1:3">
      <c r="A295" s="1018"/>
      <c r="B295" s="345"/>
      <c r="C295" s="351"/>
    </row>
    <row r="296" spans="1:3">
      <c r="A296" s="1018"/>
      <c r="B296" s="352"/>
      <c r="C296" s="1016"/>
    </row>
    <row r="297" spans="1:3">
      <c r="A297" s="1018"/>
      <c r="B297" s="164"/>
      <c r="C297" s="1016"/>
    </row>
    <row r="298" spans="1:3">
      <c r="A298" s="1018"/>
      <c r="B298" s="350"/>
      <c r="C298" s="351"/>
    </row>
    <row r="299" spans="1:3">
      <c r="A299" s="1018"/>
      <c r="B299" s="345"/>
      <c r="C299" s="351"/>
    </row>
    <row r="300" spans="1:3">
      <c r="A300" s="1015"/>
      <c r="B300" s="345"/>
      <c r="C300" s="351"/>
    </row>
    <row r="301" spans="1:3">
      <c r="A301" s="1015"/>
      <c r="B301" s="345"/>
      <c r="C301" s="351"/>
    </row>
    <row r="302" spans="1:3">
      <c r="A302" s="1015"/>
      <c r="B302" s="345"/>
      <c r="C302" s="1016"/>
    </row>
    <row r="303" spans="1:3">
      <c r="A303" s="1015"/>
      <c r="B303" s="164"/>
      <c r="C303" s="1016"/>
    </row>
    <row r="304" spans="1:3">
      <c r="A304" s="1015"/>
      <c r="B304" s="345"/>
      <c r="C304" s="1016"/>
    </row>
    <row r="305" spans="1:3">
      <c r="A305" s="1015"/>
      <c r="B305" s="164"/>
      <c r="C305" s="1016"/>
    </row>
    <row r="306" spans="1:3">
      <c r="A306" s="1015"/>
      <c r="B306" s="350"/>
      <c r="C306" s="351"/>
    </row>
    <row r="307" spans="1:3">
      <c r="A307" s="1015"/>
      <c r="B307" s="345"/>
      <c r="C307" s="351"/>
    </row>
    <row r="308" spans="1:3">
      <c r="A308" s="1015"/>
      <c r="B308" s="345"/>
      <c r="C308" s="351"/>
    </row>
    <row r="309" spans="1:3">
      <c r="A309" s="1015"/>
      <c r="B309" s="345"/>
      <c r="C309" s="351"/>
    </row>
    <row r="310" spans="1:3">
      <c r="A310" s="1015"/>
      <c r="B310" s="345"/>
      <c r="C310" s="351"/>
    </row>
    <row r="311" spans="1:3">
      <c r="A311" s="1015"/>
      <c r="B311" s="350"/>
      <c r="C311" s="351"/>
    </row>
    <row r="312" spans="1:3">
      <c r="A312" s="1015"/>
      <c r="B312" s="345"/>
      <c r="C312" s="351"/>
    </row>
    <row r="313" spans="1:3">
      <c r="A313" s="1015"/>
      <c r="B313" s="345"/>
      <c r="C313" s="351"/>
    </row>
    <row r="314" spans="1:3">
      <c r="A314" s="1015"/>
      <c r="B314" s="345"/>
      <c r="C314" s="351"/>
    </row>
    <row r="315" spans="1:3">
      <c r="A315" s="1015"/>
      <c r="B315" s="345"/>
      <c r="C315" s="351"/>
    </row>
    <row r="316" spans="1:3">
      <c r="A316" s="1015"/>
      <c r="B316" s="350"/>
      <c r="C316" s="351"/>
    </row>
    <row r="317" spans="1:3">
      <c r="A317" s="1015"/>
      <c r="B317" s="345"/>
      <c r="C317" s="351"/>
    </row>
    <row r="318" spans="1:3">
      <c r="A318" s="1015"/>
      <c r="B318" s="345"/>
      <c r="C318" s="351"/>
    </row>
    <row r="319" spans="1:3">
      <c r="A319" s="1015"/>
      <c r="B319" s="345"/>
      <c r="C319" s="351"/>
    </row>
    <row r="320" spans="1:3">
      <c r="A320" s="1015"/>
      <c r="B320" s="345"/>
      <c r="C320" s="351"/>
    </row>
    <row r="321" spans="1:3">
      <c r="A321" s="1015"/>
      <c r="B321" s="345"/>
      <c r="C321" s="351"/>
    </row>
    <row r="322" spans="1:3">
      <c r="A322" s="1015"/>
      <c r="B322" s="352"/>
      <c r="C322" s="351"/>
    </row>
    <row r="323" spans="1:3">
      <c r="A323" s="353"/>
      <c r="B323" s="164"/>
      <c r="C323" s="353"/>
    </row>
    <row r="324" spans="1:3">
      <c r="A324" s="353"/>
      <c r="B324" s="353"/>
      <c r="C324" s="353"/>
    </row>
  </sheetData>
  <mergeCells count="77">
    <mergeCell ref="D12:I12"/>
    <mergeCell ref="D13:I13"/>
    <mergeCell ref="D14:I14"/>
    <mergeCell ref="D15:I15"/>
    <mergeCell ref="A306:A317"/>
    <mergeCell ref="A248:A250"/>
    <mergeCell ref="C249:C250"/>
    <mergeCell ref="A251:A259"/>
    <mergeCell ref="A260:A270"/>
    <mergeCell ref="C265:C266"/>
    <mergeCell ref="A271:A281"/>
    <mergeCell ref="C275:C276"/>
    <mergeCell ref="C278:C280"/>
    <mergeCell ref="C226:C227"/>
    <mergeCell ref="C229:C230"/>
    <mergeCell ref="A231:A247"/>
    <mergeCell ref="C242:C243"/>
    <mergeCell ref="A318:A322"/>
    <mergeCell ref="A282:A299"/>
    <mergeCell ref="C285:C286"/>
    <mergeCell ref="C290:C291"/>
    <mergeCell ref="C296:C297"/>
    <mergeCell ref="A300:A305"/>
    <mergeCell ref="C302:C303"/>
    <mergeCell ref="C304:C305"/>
    <mergeCell ref="C244:C245"/>
    <mergeCell ref="C246:C247"/>
    <mergeCell ref="C233:C234"/>
    <mergeCell ref="C235:C236"/>
    <mergeCell ref="C237:C238"/>
    <mergeCell ref="C240:C241"/>
    <mergeCell ref="A195:A200"/>
    <mergeCell ref="A201:A230"/>
    <mergeCell ref="C206:C207"/>
    <mergeCell ref="C208:C209"/>
    <mergeCell ref="C220:C221"/>
    <mergeCell ref="C222:C224"/>
    <mergeCell ref="C210:C211"/>
    <mergeCell ref="C212:C213"/>
    <mergeCell ref="C214:C215"/>
    <mergeCell ref="C216:C217"/>
    <mergeCell ref="C218:C219"/>
    <mergeCell ref="A123:A126"/>
    <mergeCell ref="C123:C126"/>
    <mergeCell ref="A127:A194"/>
    <mergeCell ref="C127:C128"/>
    <mergeCell ref="C134:C135"/>
    <mergeCell ref="C148:C149"/>
    <mergeCell ref="C150:C151"/>
    <mergeCell ref="C152:C153"/>
    <mergeCell ref="C155:C157"/>
    <mergeCell ref="C158:C159"/>
    <mergeCell ref="C162:C163"/>
    <mergeCell ref="C165:C179"/>
    <mergeCell ref="C182:C184"/>
    <mergeCell ref="C185:C188"/>
    <mergeCell ref="C190:C191"/>
    <mergeCell ref="A92:A122"/>
    <mergeCell ref="C97:C98"/>
    <mergeCell ref="C99:C102"/>
    <mergeCell ref="C106:C107"/>
    <mergeCell ref="C108:C110"/>
    <mergeCell ref="C114:C115"/>
    <mergeCell ref="A88:A91"/>
    <mergeCell ref="C88:C89"/>
    <mergeCell ref="A30:A41"/>
    <mergeCell ref="C34:C35"/>
    <mergeCell ref="C37:C38"/>
    <mergeCell ref="A42:A60"/>
    <mergeCell ref="C42:C43"/>
    <mergeCell ref="A61:A77"/>
    <mergeCell ref="C70:C73"/>
    <mergeCell ref="A78:A81"/>
    <mergeCell ref="C79:C80"/>
    <mergeCell ref="A82:A87"/>
    <mergeCell ref="C83:C84"/>
    <mergeCell ref="C86:C87"/>
  </mergeCells>
  <hyperlinks>
    <hyperlink ref="A28" r:id="rId1" location="intro"/>
    <hyperlink ref="C1" location="'ProLiant Smart Buy Servers'!A1" display="Summary"/>
  </hyperlinks>
  <pageMargins left="0.7" right="0.7" top="0.75" bottom="0.75" header="0.3" footer="0.3"/>
  <pageSetup scale="45" fitToHeight="3"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I28"/>
  <sheetViews>
    <sheetView zoomScale="80" zoomScaleNormal="80" workbookViewId="0"/>
  </sheetViews>
  <sheetFormatPr defaultColWidth="8.88671875" defaultRowHeight="12.75"/>
  <cols>
    <col min="1" max="1" width="18.109375" style="228" customWidth="1"/>
    <col min="2" max="2" width="61.5546875" style="228" customWidth="1"/>
    <col min="3" max="3" width="14.6640625" style="228" customWidth="1"/>
    <col min="4" max="16384" width="8.88671875" style="228"/>
  </cols>
  <sheetData>
    <row r="1" spans="1:9" ht="13.5">
      <c r="A1" s="169" t="s">
        <v>478</v>
      </c>
      <c r="B1" s="141"/>
      <c r="C1" s="138"/>
      <c r="D1" s="311" t="s">
        <v>117</v>
      </c>
    </row>
    <row r="2" spans="1:9">
      <c r="A2" s="141"/>
      <c r="B2" s="141"/>
      <c r="C2" s="142"/>
    </row>
    <row r="3" spans="1:9" ht="13.5">
      <c r="A3" s="143" t="s">
        <v>36</v>
      </c>
      <c r="B3" s="140" t="s">
        <v>471</v>
      </c>
      <c r="C3" s="142"/>
    </row>
    <row r="4" spans="1:9" ht="13.5">
      <c r="A4" s="144" t="s">
        <v>62</v>
      </c>
      <c r="B4" s="127">
        <f>VLOOKUP($B$3,'ProLiant Smart Buy Servers'!B:Q,12,FALSE)</f>
        <v>700</v>
      </c>
      <c r="C4" s="142"/>
    </row>
    <row r="5" spans="1:9" ht="26.25" customHeight="1">
      <c r="A5" s="145" t="s">
        <v>713</v>
      </c>
      <c r="B5" s="140">
        <f>VLOOKUP($B$3,'ProLiant Smart Buy Servers'!B:Q,13,FALSE)</f>
        <v>294</v>
      </c>
      <c r="C5" s="142"/>
    </row>
    <row r="6" spans="1:9" ht="13.5">
      <c r="A6" s="143"/>
      <c r="B6" s="146"/>
      <c r="C6" s="142"/>
    </row>
    <row r="7" spans="1:9" ht="13.5">
      <c r="A7" s="143"/>
      <c r="B7" s="146"/>
      <c r="C7" s="142"/>
    </row>
    <row r="8" spans="1:9" ht="13.5">
      <c r="A8" s="143" t="s">
        <v>39</v>
      </c>
      <c r="B8" s="146" t="s">
        <v>472</v>
      </c>
      <c r="C8" s="142"/>
    </row>
    <row r="9" spans="1:9" ht="13.5">
      <c r="A9" s="143" t="s">
        <v>40</v>
      </c>
      <c r="B9" s="146" t="s">
        <v>478</v>
      </c>
      <c r="C9" s="142"/>
    </row>
    <row r="10" spans="1:9" ht="13.5">
      <c r="A10" s="147"/>
      <c r="B10" s="131"/>
      <c r="C10" s="148"/>
    </row>
    <row r="11" spans="1:9" ht="15">
      <c r="A11" s="149" t="s">
        <v>41</v>
      </c>
      <c r="B11" s="122"/>
      <c r="C11" s="142"/>
      <c r="D11" s="149" t="s">
        <v>1235</v>
      </c>
      <c r="E11" s="343"/>
      <c r="F11" s="343"/>
      <c r="G11" s="343"/>
      <c r="H11" s="339"/>
      <c r="I11" s="339"/>
    </row>
    <row r="12" spans="1:9" ht="15">
      <c r="A12" s="150" t="s">
        <v>42</v>
      </c>
      <c r="B12" s="228" t="s">
        <v>479</v>
      </c>
      <c r="C12" s="142"/>
      <c r="D12" s="389" t="s">
        <v>1216</v>
      </c>
      <c r="E12" s="442">
        <v>182</v>
      </c>
      <c r="F12" s="343"/>
      <c r="G12" s="343"/>
      <c r="H12" s="339"/>
      <c r="I12" s="339"/>
    </row>
    <row r="13" spans="1:9" ht="13.5">
      <c r="A13" s="150" t="s">
        <v>59</v>
      </c>
      <c r="B13" s="228" t="s">
        <v>480</v>
      </c>
      <c r="C13" s="142"/>
      <c r="D13" s="1010" t="s">
        <v>1240</v>
      </c>
      <c r="E13" s="1010"/>
      <c r="F13" s="1010"/>
      <c r="G13" s="1010"/>
      <c r="H13" s="1010"/>
      <c r="I13" s="1010"/>
    </row>
    <row r="14" spans="1:9" ht="13.5">
      <c r="A14" s="151" t="s">
        <v>44</v>
      </c>
      <c r="B14" s="228" t="s">
        <v>315</v>
      </c>
      <c r="C14" s="142"/>
      <c r="D14" s="1008" t="s">
        <v>1238</v>
      </c>
      <c r="E14" s="1008"/>
      <c r="F14" s="1008"/>
      <c r="G14" s="1008"/>
      <c r="H14" s="1008"/>
      <c r="I14" s="1008"/>
    </row>
    <row r="15" spans="1:9" ht="13.5">
      <c r="A15" s="150" t="s">
        <v>45</v>
      </c>
      <c r="B15" s="228" t="s">
        <v>766</v>
      </c>
      <c r="C15" s="142"/>
      <c r="D15" s="1008" t="s">
        <v>1236</v>
      </c>
      <c r="E15" s="1008"/>
      <c r="F15" s="1008"/>
      <c r="G15" s="1008"/>
      <c r="H15" s="1008"/>
      <c r="I15" s="1008"/>
    </row>
    <row r="16" spans="1:9" ht="13.5">
      <c r="A16" s="150" t="s">
        <v>46</v>
      </c>
      <c r="B16" s="228" t="s">
        <v>316</v>
      </c>
      <c r="C16" s="142"/>
      <c r="D16" s="1009" t="s">
        <v>1233</v>
      </c>
      <c r="E16" s="1008"/>
      <c r="F16" s="1008"/>
      <c r="G16" s="1008"/>
      <c r="H16" s="1008"/>
      <c r="I16" s="1008"/>
    </row>
    <row r="17" spans="1:9" ht="13.5">
      <c r="A17" s="150" t="s">
        <v>11</v>
      </c>
      <c r="B17" s="227" t="s">
        <v>327</v>
      </c>
      <c r="C17" s="142"/>
      <c r="D17" s="446" t="s">
        <v>1234</v>
      </c>
      <c r="E17" s="446"/>
      <c r="F17" s="446"/>
      <c r="G17" s="446"/>
      <c r="H17" s="446"/>
      <c r="I17" s="446"/>
    </row>
    <row r="18" spans="1:9" ht="15">
      <c r="A18" s="229" t="s">
        <v>10</v>
      </c>
      <c r="B18" s="228" t="s">
        <v>481</v>
      </c>
      <c r="C18" s="142"/>
      <c r="D18" s="445" t="s">
        <v>1568</v>
      </c>
      <c r="E18" s="446"/>
      <c r="F18" s="446"/>
      <c r="G18" s="446"/>
      <c r="H18" s="446"/>
      <c r="I18" s="105"/>
    </row>
    <row r="19" spans="1:9" ht="15">
      <c r="A19" s="150" t="s">
        <v>12</v>
      </c>
      <c r="B19" s="227" t="s">
        <v>328</v>
      </c>
      <c r="C19" s="142"/>
      <c r="D19" s="445" t="s">
        <v>1569</v>
      </c>
      <c r="E19" s="446"/>
      <c r="F19" s="446"/>
      <c r="G19" s="446"/>
      <c r="H19" s="446"/>
      <c r="I19" s="105"/>
    </row>
    <row r="20" spans="1:9" ht="13.5">
      <c r="A20" s="150" t="s">
        <v>56</v>
      </c>
      <c r="B20" s="227" t="s">
        <v>329</v>
      </c>
      <c r="C20" s="142"/>
      <c r="D20" s="445" t="s">
        <v>1570</v>
      </c>
      <c r="E20" s="446"/>
      <c r="F20" s="446"/>
      <c r="G20" s="446"/>
      <c r="H20" s="446"/>
      <c r="I20" s="446"/>
    </row>
    <row r="21" spans="1:9" ht="13.5">
      <c r="A21" s="150" t="s">
        <v>47</v>
      </c>
      <c r="B21" s="228" t="s">
        <v>210</v>
      </c>
      <c r="C21" s="142"/>
    </row>
    <row r="22" spans="1:9" ht="13.5">
      <c r="A22" s="150" t="s">
        <v>58</v>
      </c>
      <c r="B22" s="228" t="s">
        <v>108</v>
      </c>
      <c r="C22" s="142"/>
    </row>
    <row r="23" spans="1:9" ht="13.5">
      <c r="A23" s="230" t="s">
        <v>13</v>
      </c>
      <c r="B23" s="228" t="s">
        <v>14</v>
      </c>
      <c r="C23" s="142"/>
    </row>
    <row r="24" spans="1:9" ht="13.5">
      <c r="A24" s="150" t="s">
        <v>57</v>
      </c>
      <c r="B24" s="228" t="s">
        <v>321</v>
      </c>
      <c r="C24" s="142"/>
    </row>
    <row r="25" spans="1:9" ht="13.5">
      <c r="A25" s="154" t="s">
        <v>15</v>
      </c>
      <c r="C25" s="142"/>
    </row>
    <row r="26" spans="1:9">
      <c r="A26" s="155"/>
      <c r="B26" s="156"/>
      <c r="C26" s="148"/>
    </row>
    <row r="27" spans="1:9">
      <c r="A27" s="104" t="s">
        <v>145</v>
      </c>
      <c r="B27" s="141"/>
      <c r="C27" s="142"/>
    </row>
    <row r="28" spans="1:9">
      <c r="A28" s="103" t="s">
        <v>146</v>
      </c>
    </row>
  </sheetData>
  <mergeCells count="4">
    <mergeCell ref="D13:I13"/>
    <mergeCell ref="D14:I14"/>
    <mergeCell ref="D15:I15"/>
    <mergeCell ref="D16:I16"/>
  </mergeCells>
  <hyperlinks>
    <hyperlink ref="A28" r:id="rId1" location="intro"/>
    <hyperlink ref="D1" location="'ProLiant Smart Buy Servers'!A1" display="Summary"/>
  </hyperlinks>
  <pageMargins left="0.7" right="0.7" top="0.75" bottom="0.75" header="0.3" footer="0.3"/>
  <pageSetup scale="47"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80" zoomScaleNormal="80" workbookViewId="0">
      <selection activeCell="C41" sqref="C41"/>
    </sheetView>
  </sheetViews>
  <sheetFormatPr defaultColWidth="8.88671875" defaultRowHeight="12.75"/>
  <cols>
    <col min="1" max="1" width="18.109375" style="370" customWidth="1"/>
    <col min="2" max="2" width="61.5546875" style="370" customWidth="1"/>
    <col min="3" max="3" width="14.6640625" style="370" customWidth="1"/>
    <col min="4" max="4" width="9.77734375" style="370" customWidth="1"/>
    <col min="5" max="5" width="7" style="370" bestFit="1" customWidth="1"/>
    <col min="6" max="16384" width="8.88671875" style="370"/>
  </cols>
  <sheetData>
    <row r="1" spans="1:9" ht="13.5">
      <c r="A1" s="169" t="s">
        <v>478</v>
      </c>
      <c r="B1" s="141"/>
      <c r="C1" s="311" t="s">
        <v>117</v>
      </c>
    </row>
    <row r="2" spans="1:9">
      <c r="A2" s="141"/>
      <c r="B2" s="141"/>
      <c r="C2" s="142"/>
    </row>
    <row r="3" spans="1:9" ht="13.5">
      <c r="A3" s="143" t="s">
        <v>36</v>
      </c>
      <c r="B3" s="140" t="s">
        <v>1200</v>
      </c>
      <c r="C3" s="142"/>
    </row>
    <row r="4" spans="1:9" ht="13.5">
      <c r="A4" s="144" t="s">
        <v>62</v>
      </c>
      <c r="B4" s="127">
        <f>VLOOKUP($B$3,'ProLiant Smart Buy Servers'!B:Q,12,FALSE)</f>
        <v>1275</v>
      </c>
      <c r="C4" s="142"/>
    </row>
    <row r="5" spans="1:9" ht="26.25" customHeight="1">
      <c r="A5" s="145" t="s">
        <v>713</v>
      </c>
      <c r="B5" s="140">
        <f>VLOOKUP($B$3,'ProLiant Smart Buy Servers'!B:Q,13,FALSE)</f>
        <v>419</v>
      </c>
      <c r="C5" s="142"/>
    </row>
    <row r="6" spans="1:9" ht="13.5">
      <c r="A6" s="143"/>
      <c r="B6" s="146"/>
      <c r="C6" s="142"/>
    </row>
    <row r="7" spans="1:9" ht="13.5">
      <c r="A7" s="143"/>
      <c r="B7" s="146"/>
      <c r="C7" s="142"/>
    </row>
    <row r="8" spans="1:9" ht="13.5">
      <c r="A8" s="143" t="s">
        <v>39</v>
      </c>
      <c r="B8" s="146" t="s">
        <v>472</v>
      </c>
      <c r="C8" s="142"/>
    </row>
    <row r="9" spans="1:9" ht="13.5">
      <c r="A9" s="143" t="s">
        <v>40</v>
      </c>
      <c r="B9" s="146" t="s">
        <v>478</v>
      </c>
      <c r="C9" s="142"/>
    </row>
    <row r="10" spans="1:9" ht="13.5">
      <c r="A10" s="147"/>
      <c r="B10" s="131"/>
      <c r="C10" s="148"/>
    </row>
    <row r="11" spans="1:9" ht="15">
      <c r="A11" s="149" t="s">
        <v>41</v>
      </c>
      <c r="B11" s="122"/>
      <c r="C11" s="142"/>
      <c r="D11" s="149" t="s">
        <v>1235</v>
      </c>
      <c r="E11" s="343"/>
      <c r="F11" s="343"/>
      <c r="G11" s="343"/>
      <c r="H11" s="339"/>
      <c r="I11" s="339"/>
    </row>
    <row r="12" spans="1:9" ht="15">
      <c r="A12" s="150" t="s">
        <v>42</v>
      </c>
      <c r="B12" s="370" t="s">
        <v>479</v>
      </c>
      <c r="C12" s="142"/>
      <c r="D12" s="389" t="s">
        <v>1216</v>
      </c>
      <c r="E12" s="442">
        <v>182</v>
      </c>
      <c r="F12" s="343"/>
      <c r="G12" s="343"/>
      <c r="H12" s="339"/>
      <c r="I12" s="339"/>
    </row>
    <row r="13" spans="1:9" ht="13.5">
      <c r="A13" s="150" t="s">
        <v>59</v>
      </c>
      <c r="B13" s="370" t="s">
        <v>480</v>
      </c>
      <c r="C13" s="142"/>
      <c r="D13" s="1010" t="s">
        <v>1240</v>
      </c>
      <c r="E13" s="1010"/>
      <c r="F13" s="1010"/>
      <c r="G13" s="1010"/>
      <c r="H13" s="1010"/>
      <c r="I13" s="1010"/>
    </row>
    <row r="14" spans="1:9" ht="13.5">
      <c r="A14" s="151" t="s">
        <v>44</v>
      </c>
      <c r="B14" s="370" t="s">
        <v>1202</v>
      </c>
      <c r="C14" s="142"/>
      <c r="D14" s="1008" t="s">
        <v>1238</v>
      </c>
      <c r="E14" s="1008"/>
      <c r="F14" s="1008"/>
      <c r="G14" s="1008"/>
      <c r="H14" s="1008"/>
      <c r="I14" s="1008"/>
    </row>
    <row r="15" spans="1:9" ht="13.5">
      <c r="A15" s="150" t="s">
        <v>45</v>
      </c>
      <c r="B15" s="370" t="s">
        <v>1203</v>
      </c>
      <c r="C15" s="142"/>
      <c r="D15" s="1008" t="s">
        <v>1236</v>
      </c>
      <c r="E15" s="1008"/>
      <c r="F15" s="1008"/>
      <c r="G15" s="1008"/>
      <c r="H15" s="1008"/>
      <c r="I15" s="1008"/>
    </row>
    <row r="16" spans="1:9" ht="13.5">
      <c r="A16" s="150" t="s">
        <v>46</v>
      </c>
      <c r="B16" s="370" t="s">
        <v>316</v>
      </c>
      <c r="C16" s="142"/>
      <c r="D16" s="1009" t="s">
        <v>1233</v>
      </c>
      <c r="E16" s="1008"/>
      <c r="F16" s="1008"/>
      <c r="G16" s="1008"/>
      <c r="H16" s="1008"/>
      <c r="I16" s="1008"/>
    </row>
    <row r="17" spans="1:9" ht="13.5">
      <c r="A17" s="150" t="s">
        <v>11</v>
      </c>
      <c r="B17" s="371" t="s">
        <v>64</v>
      </c>
      <c r="C17" s="142"/>
      <c r="D17" s="446" t="s">
        <v>1234</v>
      </c>
      <c r="E17" s="446"/>
      <c r="F17" s="446"/>
      <c r="G17" s="446"/>
      <c r="H17" s="446"/>
      <c r="I17" s="446"/>
    </row>
    <row r="18" spans="1:9" ht="15">
      <c r="A18" s="372" t="s">
        <v>10</v>
      </c>
      <c r="B18" s="370" t="s">
        <v>481</v>
      </c>
      <c r="C18" s="142"/>
      <c r="D18" s="445" t="s">
        <v>1568</v>
      </c>
      <c r="E18" s="446"/>
      <c r="F18" s="446"/>
      <c r="G18" s="446"/>
      <c r="H18" s="446"/>
      <c r="I18" s="105"/>
    </row>
    <row r="19" spans="1:9" ht="15">
      <c r="A19" s="150" t="s">
        <v>12</v>
      </c>
      <c r="B19" s="371" t="s">
        <v>328</v>
      </c>
      <c r="C19" s="142"/>
      <c r="D19" s="445" t="s">
        <v>1569</v>
      </c>
      <c r="E19" s="446"/>
      <c r="F19" s="446"/>
      <c r="G19" s="446"/>
      <c r="H19" s="446"/>
      <c r="I19" s="105"/>
    </row>
    <row r="20" spans="1:9" ht="13.5">
      <c r="A20" s="150" t="s">
        <v>56</v>
      </c>
      <c r="B20" s="371" t="s">
        <v>329</v>
      </c>
      <c r="C20" s="142"/>
      <c r="D20" s="445" t="s">
        <v>1570</v>
      </c>
      <c r="E20" s="446"/>
      <c r="F20" s="446"/>
      <c r="G20" s="446"/>
      <c r="H20" s="446"/>
      <c r="I20" s="446"/>
    </row>
    <row r="21" spans="1:9" ht="13.5">
      <c r="A21" s="150" t="s">
        <v>47</v>
      </c>
      <c r="B21" s="370" t="s">
        <v>1204</v>
      </c>
      <c r="C21" s="142"/>
    </row>
    <row r="22" spans="1:9" ht="13.5">
      <c r="A22" s="150" t="s">
        <v>58</v>
      </c>
      <c r="B22" s="370" t="s">
        <v>108</v>
      </c>
      <c r="C22" s="142"/>
    </row>
    <row r="23" spans="1:9" ht="13.5">
      <c r="A23" s="373" t="s">
        <v>13</v>
      </c>
      <c r="B23" s="370" t="s">
        <v>14</v>
      </c>
      <c r="C23" s="142"/>
    </row>
    <row r="24" spans="1:9" ht="13.5">
      <c r="A24" s="150" t="s">
        <v>57</v>
      </c>
      <c r="B24" s="370" t="s">
        <v>321</v>
      </c>
      <c r="C24" s="142"/>
    </row>
    <row r="25" spans="1:9" ht="13.5">
      <c r="A25" s="154" t="s">
        <v>15</v>
      </c>
      <c r="B25" s="370" t="s">
        <v>1205</v>
      </c>
      <c r="C25" s="142"/>
    </row>
    <row r="26" spans="1:9">
      <c r="A26" s="155"/>
      <c r="B26" s="156"/>
      <c r="C26" s="148"/>
    </row>
    <row r="27" spans="1:9">
      <c r="A27" s="374" t="s">
        <v>145</v>
      </c>
      <c r="B27" s="141"/>
      <c r="C27" s="142"/>
    </row>
    <row r="28" spans="1:9">
      <c r="A28" s="375" t="s">
        <v>146</v>
      </c>
    </row>
  </sheetData>
  <mergeCells count="4">
    <mergeCell ref="D13:I13"/>
    <mergeCell ref="D14:I14"/>
    <mergeCell ref="D15:I15"/>
    <mergeCell ref="D16:I16"/>
  </mergeCells>
  <hyperlinks>
    <hyperlink ref="A28" r:id="rId1" location="intro"/>
    <hyperlink ref="C1" location="'ProLiant Smart Buy Servers'!A1" display="Summary"/>
  </hyperlinks>
  <pageMargins left="0.7" right="0.7" top="0.75" bottom="0.75" header="0.3" footer="0.3"/>
  <pageSetup scale="47"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1"/>
  <sheetViews>
    <sheetView zoomScale="80" zoomScaleNormal="80" workbookViewId="0">
      <selection activeCell="D1" sqref="D1"/>
    </sheetView>
  </sheetViews>
  <sheetFormatPr defaultColWidth="8.88671875" defaultRowHeight="14.25"/>
  <cols>
    <col min="1" max="1" width="18.109375" style="105" customWidth="1"/>
    <col min="2" max="2" width="61.5546875" style="105" customWidth="1"/>
    <col min="3" max="3" width="14.6640625" style="105" customWidth="1"/>
    <col min="4" max="16384" width="8.88671875" style="105"/>
  </cols>
  <sheetData>
    <row r="1" spans="1:9" ht="15">
      <c r="A1" s="167" t="s">
        <v>859</v>
      </c>
      <c r="B1" s="141"/>
      <c r="C1" s="138"/>
      <c r="D1" s="311" t="s">
        <v>117</v>
      </c>
    </row>
    <row r="2" spans="1:9">
      <c r="A2" s="141"/>
      <c r="B2" s="141"/>
      <c r="C2" s="142"/>
    </row>
    <row r="3" spans="1:9" ht="15">
      <c r="A3" s="143" t="s">
        <v>36</v>
      </c>
      <c r="B3" s="116" t="s">
        <v>834</v>
      </c>
      <c r="C3" s="142"/>
    </row>
    <row r="4" spans="1:9" ht="15">
      <c r="A4" s="144" t="s">
        <v>62</v>
      </c>
      <c r="B4" s="127">
        <f>VLOOKUP($B$3,'ProLiant Smart Buy Servers'!B:Q,12,FALSE)</f>
        <v>1179</v>
      </c>
      <c r="C4" s="142"/>
    </row>
    <row r="5" spans="1:9" ht="22.5" customHeight="1">
      <c r="A5" s="145" t="s">
        <v>713</v>
      </c>
      <c r="B5" s="140">
        <f>VLOOKUP($B$3,'ProLiant Smart Buy Servers'!B:Q,13,FALSE)</f>
        <v>190</v>
      </c>
      <c r="C5" s="142"/>
    </row>
    <row r="6" spans="1:9" ht="15">
      <c r="A6" s="143"/>
      <c r="B6" s="146"/>
      <c r="C6" s="142"/>
    </row>
    <row r="7" spans="1:9" ht="15">
      <c r="A7" s="143"/>
      <c r="B7" s="146"/>
      <c r="C7" s="142"/>
    </row>
    <row r="8" spans="1:9" ht="15">
      <c r="A8" s="143" t="s">
        <v>39</v>
      </c>
      <c r="B8" s="146" t="s">
        <v>860</v>
      </c>
      <c r="C8" s="142"/>
    </row>
    <row r="9" spans="1:9" ht="15">
      <c r="A9" s="143" t="s">
        <v>40</v>
      </c>
      <c r="B9" s="146" t="s">
        <v>859</v>
      </c>
      <c r="C9" s="142"/>
    </row>
    <row r="10" spans="1:9" ht="15">
      <c r="A10" s="147"/>
      <c r="B10" s="131"/>
      <c r="C10" s="148"/>
    </row>
    <row r="11" spans="1:9" ht="15">
      <c r="A11" s="149" t="s">
        <v>41</v>
      </c>
      <c r="B11" s="122"/>
      <c r="C11" s="142"/>
      <c r="D11" s="149" t="s">
        <v>1235</v>
      </c>
      <c r="E11" s="343"/>
      <c r="F11" s="343"/>
      <c r="G11" s="343"/>
      <c r="H11" s="339"/>
      <c r="I11" s="339"/>
    </row>
    <row r="12" spans="1:9" ht="15">
      <c r="A12" s="150" t="s">
        <v>42</v>
      </c>
      <c r="B12" s="252" t="s">
        <v>285</v>
      </c>
      <c r="C12" s="142"/>
      <c r="D12" s="389" t="s">
        <v>1217</v>
      </c>
      <c r="E12" s="442">
        <v>552</v>
      </c>
      <c r="F12" s="343"/>
      <c r="G12" s="343"/>
      <c r="H12" s="339"/>
      <c r="I12" s="339"/>
    </row>
    <row r="13" spans="1:9" ht="15">
      <c r="A13" s="150" t="s">
        <v>59</v>
      </c>
      <c r="B13" s="139" t="s">
        <v>861</v>
      </c>
      <c r="C13" s="142"/>
      <c r="D13" s="1010" t="s">
        <v>1240</v>
      </c>
      <c r="E13" s="1010"/>
      <c r="F13" s="1010"/>
      <c r="G13" s="1010"/>
      <c r="H13" s="1010"/>
      <c r="I13" s="1010"/>
    </row>
    <row r="14" spans="1:9" ht="16.5" customHeight="1">
      <c r="A14" s="151" t="s">
        <v>44</v>
      </c>
      <c r="B14" s="139" t="s">
        <v>862</v>
      </c>
      <c r="C14" s="142"/>
      <c r="D14" s="1008" t="s">
        <v>1238</v>
      </c>
      <c r="E14" s="1008"/>
      <c r="F14" s="1008"/>
      <c r="G14" s="1008"/>
      <c r="H14" s="1008"/>
      <c r="I14" s="1008"/>
    </row>
    <row r="15" spans="1:9" ht="15">
      <c r="A15" s="150" t="s">
        <v>45</v>
      </c>
      <c r="B15" s="252" t="s">
        <v>286</v>
      </c>
      <c r="C15" s="142"/>
      <c r="D15" s="1008" t="s">
        <v>1236</v>
      </c>
      <c r="E15" s="1008"/>
      <c r="F15" s="1008"/>
      <c r="G15" s="1008"/>
      <c r="H15" s="1008"/>
      <c r="I15" s="1008"/>
    </row>
    <row r="16" spans="1:9" ht="15">
      <c r="A16" s="150" t="s">
        <v>46</v>
      </c>
      <c r="B16" s="252" t="s">
        <v>1447</v>
      </c>
      <c r="C16" s="142"/>
      <c r="D16" s="1009" t="s">
        <v>1233</v>
      </c>
      <c r="E16" s="1008"/>
      <c r="F16" s="1008"/>
      <c r="G16" s="1008"/>
      <c r="H16" s="1008"/>
      <c r="I16" s="1008"/>
    </row>
    <row r="17" spans="1:9" ht="15">
      <c r="A17" s="150" t="s">
        <v>11</v>
      </c>
      <c r="B17" s="135" t="s">
        <v>863</v>
      </c>
      <c r="C17" s="142"/>
      <c r="D17" s="446" t="s">
        <v>1234</v>
      </c>
      <c r="E17" s="446"/>
      <c r="F17" s="446"/>
      <c r="G17" s="446"/>
      <c r="H17" s="446"/>
      <c r="I17" s="446"/>
    </row>
    <row r="18" spans="1:9" ht="15">
      <c r="A18" s="152" t="s">
        <v>10</v>
      </c>
      <c r="B18" s="252" t="s">
        <v>287</v>
      </c>
      <c r="C18" s="142"/>
      <c r="D18" s="445" t="s">
        <v>1568</v>
      </c>
      <c r="E18" s="446"/>
      <c r="F18" s="446"/>
      <c r="G18" s="446"/>
      <c r="H18" s="446"/>
    </row>
    <row r="19" spans="1:9" ht="15">
      <c r="A19" s="150" t="s">
        <v>12</v>
      </c>
      <c r="B19" s="139" t="s">
        <v>830</v>
      </c>
      <c r="C19" s="142"/>
      <c r="D19" s="445" t="s">
        <v>1569</v>
      </c>
      <c r="E19" s="446"/>
      <c r="F19" s="446"/>
      <c r="G19" s="446"/>
      <c r="H19" s="446"/>
    </row>
    <row r="20" spans="1:9" ht="15">
      <c r="A20" s="150" t="s">
        <v>56</v>
      </c>
      <c r="B20" s="252" t="s">
        <v>288</v>
      </c>
      <c r="C20" s="142"/>
      <c r="D20" s="445" t="s">
        <v>1570</v>
      </c>
      <c r="E20" s="446"/>
      <c r="F20" s="446"/>
      <c r="G20" s="446"/>
      <c r="H20" s="446"/>
      <c r="I20" s="446"/>
    </row>
    <row r="21" spans="1:9" ht="15">
      <c r="A21" s="150" t="s">
        <v>47</v>
      </c>
      <c r="B21" s="139" t="s">
        <v>172</v>
      </c>
      <c r="C21" s="142"/>
    </row>
    <row r="22" spans="1:9">
      <c r="A22" s="153" t="s">
        <v>13</v>
      </c>
      <c r="B22" s="252" t="s">
        <v>115</v>
      </c>
      <c r="C22" s="142"/>
    </row>
    <row r="23" spans="1:9" ht="15">
      <c r="A23" s="150" t="s">
        <v>57</v>
      </c>
      <c r="B23" s="168" t="s">
        <v>289</v>
      </c>
      <c r="C23" s="142"/>
    </row>
    <row r="24" spans="1:9">
      <c r="A24" s="154" t="s">
        <v>15</v>
      </c>
      <c r="B24" s="252" t="s">
        <v>290</v>
      </c>
      <c r="C24" s="142"/>
    </row>
    <row r="25" spans="1:9">
      <c r="A25" s="155"/>
      <c r="B25" s="156"/>
      <c r="C25" s="148"/>
    </row>
    <row r="26" spans="1:9">
      <c r="A26" s="104" t="s">
        <v>145</v>
      </c>
    </row>
    <row r="27" spans="1:9">
      <c r="A27" s="103" t="s">
        <v>146</v>
      </c>
    </row>
    <row r="28" spans="1:9">
      <c r="A28" s="137"/>
    </row>
    <row r="29" spans="1:9">
      <c r="A29" s="137"/>
    </row>
    <row r="30" spans="1:9">
      <c r="A30" s="137"/>
    </row>
    <row r="31" spans="1:9">
      <c r="A31" s="137"/>
    </row>
    <row r="32" spans="1:9">
      <c r="A32" s="137"/>
    </row>
    <row r="33" spans="1:1">
      <c r="A33" s="137"/>
    </row>
    <row r="34" spans="1:1">
      <c r="A34" s="137"/>
    </row>
    <row r="35" spans="1:1">
      <c r="A35" s="137"/>
    </row>
    <row r="36" spans="1:1">
      <c r="A36" s="137"/>
    </row>
    <row r="37" spans="1:1">
      <c r="A37" s="137"/>
    </row>
    <row r="38" spans="1:1">
      <c r="A38" s="137"/>
    </row>
    <row r="39" spans="1:1">
      <c r="A39" s="137"/>
    </row>
    <row r="40" spans="1:1">
      <c r="A40" s="137"/>
    </row>
    <row r="41" spans="1:1">
      <c r="A41" s="137"/>
    </row>
    <row r="42" spans="1:1">
      <c r="A42" s="137"/>
    </row>
    <row r="43" spans="1:1">
      <c r="A43" s="137"/>
    </row>
    <row r="44" spans="1:1">
      <c r="A44" s="137"/>
    </row>
    <row r="45" spans="1:1">
      <c r="A45" s="137"/>
    </row>
    <row r="46" spans="1:1">
      <c r="A46" s="137"/>
    </row>
    <row r="47" spans="1:1">
      <c r="A47" s="137"/>
    </row>
    <row r="48" spans="1:1">
      <c r="A48" s="137"/>
    </row>
    <row r="49" spans="1:1">
      <c r="A49" s="137"/>
    </row>
    <row r="50" spans="1:1">
      <c r="A50" s="137"/>
    </row>
    <row r="51" spans="1:1">
      <c r="A51" s="137"/>
    </row>
    <row r="52" spans="1:1">
      <c r="A52" s="137"/>
    </row>
    <row r="53" spans="1:1">
      <c r="A53" s="137"/>
    </row>
    <row r="54" spans="1:1">
      <c r="A54" s="137"/>
    </row>
    <row r="55" spans="1:1">
      <c r="A55" s="137"/>
    </row>
    <row r="56" spans="1:1">
      <c r="A56" s="137"/>
    </row>
    <row r="57" spans="1:1">
      <c r="A57" s="137"/>
    </row>
    <row r="58" spans="1:1">
      <c r="A58" s="137"/>
    </row>
    <row r="59" spans="1:1">
      <c r="A59" s="137"/>
    </row>
    <row r="60" spans="1:1">
      <c r="A60" s="137"/>
    </row>
    <row r="61" spans="1:1">
      <c r="A61" s="137"/>
    </row>
    <row r="62" spans="1:1">
      <c r="A62" s="137"/>
    </row>
    <row r="63" spans="1:1">
      <c r="A63" s="137"/>
    </row>
    <row r="64" spans="1:1">
      <c r="A64" s="137"/>
    </row>
    <row r="65" spans="1:1">
      <c r="A65" s="137"/>
    </row>
    <row r="66" spans="1:1">
      <c r="A66" s="137"/>
    </row>
    <row r="67" spans="1:1">
      <c r="A67" s="137"/>
    </row>
    <row r="68" spans="1:1">
      <c r="A68" s="137"/>
    </row>
    <row r="69" spans="1:1">
      <c r="A69" s="137"/>
    </row>
    <row r="70" spans="1:1">
      <c r="A70" s="137"/>
    </row>
    <row r="71" spans="1:1">
      <c r="A71" s="137"/>
    </row>
    <row r="72" spans="1:1">
      <c r="A72" s="137"/>
    </row>
    <row r="73" spans="1:1">
      <c r="A73" s="137"/>
    </row>
    <row r="74" spans="1:1">
      <c r="A74" s="137"/>
    </row>
    <row r="75" spans="1:1">
      <c r="A75" s="137"/>
    </row>
    <row r="76" spans="1:1">
      <c r="A76" s="137"/>
    </row>
    <row r="77" spans="1:1">
      <c r="A77" s="137"/>
    </row>
    <row r="78" spans="1:1">
      <c r="A78" s="137"/>
    </row>
    <row r="79" spans="1:1">
      <c r="A79" s="137"/>
    </row>
    <row r="80" spans="1:1">
      <c r="A80" s="137"/>
    </row>
    <row r="81" spans="1:1">
      <c r="A81" s="137"/>
    </row>
    <row r="82" spans="1:1">
      <c r="A82" s="137"/>
    </row>
    <row r="83" spans="1:1">
      <c r="A83" s="137"/>
    </row>
    <row r="84" spans="1:1">
      <c r="A84" s="137"/>
    </row>
    <row r="85" spans="1:1">
      <c r="A85" s="137"/>
    </row>
    <row r="86" spans="1:1">
      <c r="A86" s="137"/>
    </row>
    <row r="87" spans="1:1">
      <c r="A87" s="137"/>
    </row>
    <row r="88" spans="1:1">
      <c r="A88" s="137"/>
    </row>
    <row r="89" spans="1:1">
      <c r="A89" s="137"/>
    </row>
    <row r="90" spans="1:1">
      <c r="A90" s="137"/>
    </row>
    <row r="91" spans="1:1">
      <c r="A91" s="137"/>
    </row>
    <row r="92" spans="1:1">
      <c r="A92" s="137"/>
    </row>
    <row r="93" spans="1:1">
      <c r="A93" s="137"/>
    </row>
    <row r="94" spans="1:1">
      <c r="A94" s="137"/>
    </row>
    <row r="95" spans="1:1">
      <c r="A95" s="137"/>
    </row>
    <row r="96" spans="1:1">
      <c r="A96" s="137"/>
    </row>
    <row r="97" spans="1:1">
      <c r="A97" s="137"/>
    </row>
    <row r="98" spans="1:1">
      <c r="A98" s="137"/>
    </row>
    <row r="99" spans="1:1">
      <c r="A99" s="137"/>
    </row>
    <row r="100" spans="1:1">
      <c r="A100" s="137"/>
    </row>
    <row r="101" spans="1:1">
      <c r="A101" s="137"/>
    </row>
    <row r="102" spans="1:1">
      <c r="A102" s="137"/>
    </row>
    <row r="103" spans="1:1">
      <c r="A103" s="137"/>
    </row>
    <row r="104" spans="1:1">
      <c r="A104" s="137"/>
    </row>
    <row r="105" spans="1:1">
      <c r="A105" s="137"/>
    </row>
    <row r="106" spans="1:1">
      <c r="A106" s="137"/>
    </row>
    <row r="107" spans="1:1">
      <c r="A107" s="137"/>
    </row>
    <row r="108" spans="1:1">
      <c r="A108" s="137"/>
    </row>
    <row r="109" spans="1:1">
      <c r="A109" s="137"/>
    </row>
    <row r="110" spans="1:1">
      <c r="A110" s="137"/>
    </row>
    <row r="111" spans="1:1">
      <c r="A111" s="137"/>
    </row>
  </sheetData>
  <mergeCells count="4">
    <mergeCell ref="D13:I13"/>
    <mergeCell ref="D14:I14"/>
    <mergeCell ref="D15:I15"/>
    <mergeCell ref="D16:I16"/>
  </mergeCells>
  <hyperlinks>
    <hyperlink ref="A27" r:id="rId1" location="intro"/>
    <hyperlink ref="D1" location="'ProLiant Smart Buy Servers'!A1" display="Summary"/>
  </hyperlinks>
  <pageMargins left="0.7" right="0.7" top="0.75" bottom="0.75" header="0.3" footer="0.3"/>
  <pageSetup scale="47" fitToHeight="4"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1"/>
  <sheetViews>
    <sheetView zoomScale="80" zoomScaleNormal="80" workbookViewId="0">
      <selection activeCell="D1" sqref="D1"/>
    </sheetView>
  </sheetViews>
  <sheetFormatPr defaultColWidth="8.88671875" defaultRowHeight="14.25"/>
  <cols>
    <col min="1" max="1" width="18.109375" style="105" customWidth="1"/>
    <col min="2" max="2" width="61.5546875" style="105" customWidth="1"/>
    <col min="3" max="3" width="14.6640625" style="105" customWidth="1"/>
    <col min="4" max="16384" width="8.88671875" style="105"/>
  </cols>
  <sheetData>
    <row r="1" spans="1:9" ht="15">
      <c r="A1" s="167" t="s">
        <v>864</v>
      </c>
      <c r="B1" s="141"/>
      <c r="C1" s="138"/>
      <c r="D1" s="311" t="s">
        <v>117</v>
      </c>
    </row>
    <row r="2" spans="1:9">
      <c r="A2" s="141"/>
      <c r="B2" s="141"/>
      <c r="C2" s="142"/>
    </row>
    <row r="3" spans="1:9" ht="15">
      <c r="A3" s="143" t="s">
        <v>36</v>
      </c>
      <c r="B3" s="116" t="s">
        <v>835</v>
      </c>
      <c r="C3" s="142"/>
    </row>
    <row r="4" spans="1:9" ht="15">
      <c r="A4" s="144" t="s">
        <v>62</v>
      </c>
      <c r="B4" s="127">
        <f>VLOOKUP($B$3,'ProLiant Smart Buy Servers'!B:Q,12,FALSE)</f>
        <v>1539</v>
      </c>
      <c r="C4" s="142"/>
    </row>
    <row r="5" spans="1:9" ht="27" customHeight="1">
      <c r="A5" s="145" t="s">
        <v>713</v>
      </c>
      <c r="B5" s="140">
        <f>VLOOKUP($B$3,'ProLiant Smart Buy Servers'!B:Q,13,FALSE)</f>
        <v>390</v>
      </c>
      <c r="C5" s="142"/>
    </row>
    <row r="6" spans="1:9" ht="15">
      <c r="A6" s="143"/>
      <c r="B6" s="146"/>
      <c r="C6" s="142"/>
    </row>
    <row r="7" spans="1:9" ht="15">
      <c r="A7" s="143"/>
      <c r="B7" s="146"/>
      <c r="C7" s="142"/>
    </row>
    <row r="8" spans="1:9" ht="15">
      <c r="A8" s="143" t="s">
        <v>39</v>
      </c>
      <c r="B8" s="146" t="s">
        <v>865</v>
      </c>
      <c r="C8" s="142"/>
    </row>
    <row r="9" spans="1:9" ht="15">
      <c r="A9" s="143" t="s">
        <v>40</v>
      </c>
      <c r="B9" s="146" t="s">
        <v>864</v>
      </c>
      <c r="C9" s="142"/>
    </row>
    <row r="10" spans="1:9" ht="15">
      <c r="A10" s="147"/>
      <c r="B10" s="131"/>
      <c r="C10" s="148"/>
    </row>
    <row r="11" spans="1:9" ht="15">
      <c r="A11" s="149" t="s">
        <v>41</v>
      </c>
      <c r="B11" s="122"/>
      <c r="C11" s="142"/>
      <c r="D11" s="149" t="s">
        <v>1235</v>
      </c>
      <c r="E11" s="343"/>
      <c r="F11" s="343"/>
      <c r="G11" s="343"/>
      <c r="H11" s="339"/>
      <c r="I11" s="339"/>
    </row>
    <row r="12" spans="1:9" ht="15">
      <c r="A12" s="150" t="s">
        <v>42</v>
      </c>
      <c r="B12" s="252" t="s">
        <v>285</v>
      </c>
      <c r="C12" s="142"/>
      <c r="D12" s="389" t="s">
        <v>1217</v>
      </c>
      <c r="E12" s="442">
        <v>552</v>
      </c>
      <c r="F12" s="343"/>
      <c r="G12" s="343"/>
      <c r="H12" s="339"/>
      <c r="I12" s="339"/>
    </row>
    <row r="13" spans="1:9" ht="15">
      <c r="A13" s="150" t="s">
        <v>59</v>
      </c>
      <c r="B13" s="139" t="s">
        <v>866</v>
      </c>
      <c r="C13" s="142"/>
      <c r="D13" s="1010" t="s">
        <v>1240</v>
      </c>
      <c r="E13" s="1010"/>
      <c r="F13" s="1010"/>
      <c r="G13" s="1010"/>
      <c r="H13" s="1010"/>
      <c r="I13" s="1010"/>
    </row>
    <row r="14" spans="1:9" ht="16.5" customHeight="1">
      <c r="A14" s="151" t="s">
        <v>44</v>
      </c>
      <c r="B14" s="139" t="s">
        <v>862</v>
      </c>
      <c r="C14" s="142"/>
      <c r="D14" s="1008" t="s">
        <v>1238</v>
      </c>
      <c r="E14" s="1008"/>
      <c r="F14" s="1008"/>
      <c r="G14" s="1008"/>
      <c r="H14" s="1008"/>
      <c r="I14" s="1008"/>
    </row>
    <row r="15" spans="1:9" ht="15">
      <c r="A15" s="150" t="s">
        <v>45</v>
      </c>
      <c r="B15" s="252" t="s">
        <v>286</v>
      </c>
      <c r="C15" s="142"/>
      <c r="D15" s="1008" t="s">
        <v>1236</v>
      </c>
      <c r="E15" s="1008"/>
      <c r="F15" s="1008"/>
      <c r="G15" s="1008"/>
      <c r="H15" s="1008"/>
      <c r="I15" s="1008"/>
    </row>
    <row r="16" spans="1:9" ht="15">
      <c r="A16" s="150" t="s">
        <v>46</v>
      </c>
      <c r="B16" s="252" t="s">
        <v>291</v>
      </c>
      <c r="C16" s="142"/>
      <c r="D16" s="1009" t="s">
        <v>1233</v>
      </c>
      <c r="E16" s="1008"/>
      <c r="F16" s="1008"/>
      <c r="G16" s="1008"/>
      <c r="H16" s="1008"/>
      <c r="I16" s="1008"/>
    </row>
    <row r="17" spans="1:9" ht="15">
      <c r="A17" s="150" t="s">
        <v>11</v>
      </c>
      <c r="B17" s="135" t="s">
        <v>424</v>
      </c>
      <c r="C17" s="142"/>
      <c r="D17" s="446" t="s">
        <v>1234</v>
      </c>
      <c r="E17" s="446"/>
      <c r="F17" s="446"/>
      <c r="G17" s="446"/>
      <c r="H17" s="446"/>
      <c r="I17" s="446"/>
    </row>
    <row r="18" spans="1:9" ht="15">
      <c r="A18" s="152" t="s">
        <v>10</v>
      </c>
      <c r="B18" s="252" t="s">
        <v>287</v>
      </c>
      <c r="C18" s="142"/>
      <c r="D18" s="445" t="s">
        <v>1568</v>
      </c>
      <c r="E18" s="446"/>
      <c r="F18" s="446"/>
      <c r="G18" s="446"/>
      <c r="H18" s="446"/>
    </row>
    <row r="19" spans="1:9" ht="15">
      <c r="A19" s="150" t="s">
        <v>12</v>
      </c>
      <c r="B19" s="139" t="s">
        <v>830</v>
      </c>
      <c r="C19" s="142"/>
      <c r="D19" s="445" t="s">
        <v>1569</v>
      </c>
      <c r="E19" s="446"/>
      <c r="F19" s="446"/>
      <c r="G19" s="446"/>
      <c r="H19" s="446"/>
    </row>
    <row r="20" spans="1:9" ht="15">
      <c r="A20" s="150" t="s">
        <v>56</v>
      </c>
      <c r="B20" s="252" t="s">
        <v>288</v>
      </c>
      <c r="C20" s="142"/>
      <c r="D20" s="445" t="s">
        <v>1570</v>
      </c>
      <c r="E20" s="446"/>
      <c r="F20" s="446"/>
      <c r="G20" s="446"/>
      <c r="H20" s="446"/>
      <c r="I20" s="446"/>
    </row>
    <row r="21" spans="1:9" ht="15">
      <c r="A21" s="150" t="s">
        <v>47</v>
      </c>
      <c r="B21" s="139" t="s">
        <v>172</v>
      </c>
      <c r="C21" s="142"/>
    </row>
    <row r="22" spans="1:9">
      <c r="A22" s="153" t="s">
        <v>13</v>
      </c>
      <c r="B22" s="252" t="s">
        <v>115</v>
      </c>
      <c r="C22" s="142"/>
    </row>
    <row r="23" spans="1:9" ht="15">
      <c r="A23" s="150" t="s">
        <v>57</v>
      </c>
      <c r="B23" s="168" t="s">
        <v>289</v>
      </c>
      <c r="C23" s="142"/>
    </row>
    <row r="24" spans="1:9">
      <c r="A24" s="154" t="s">
        <v>15</v>
      </c>
      <c r="B24" s="252" t="s">
        <v>290</v>
      </c>
      <c r="C24" s="142"/>
    </row>
    <row r="25" spans="1:9">
      <c r="A25" s="155"/>
      <c r="B25" s="156"/>
      <c r="C25" s="148"/>
    </row>
    <row r="26" spans="1:9">
      <c r="A26" s="104" t="s">
        <v>145</v>
      </c>
    </row>
    <row r="27" spans="1:9">
      <c r="A27" s="103" t="s">
        <v>146</v>
      </c>
    </row>
    <row r="28" spans="1:9">
      <c r="A28" s="137"/>
    </row>
    <row r="29" spans="1:9">
      <c r="A29" s="137"/>
    </row>
    <row r="30" spans="1:9">
      <c r="A30" s="137"/>
    </row>
    <row r="31" spans="1:9">
      <c r="A31" s="137"/>
    </row>
    <row r="32" spans="1:9">
      <c r="A32" s="137"/>
    </row>
    <row r="33" spans="1:1">
      <c r="A33" s="137"/>
    </row>
    <row r="34" spans="1:1">
      <c r="A34" s="137"/>
    </row>
    <row r="35" spans="1:1">
      <c r="A35" s="137"/>
    </row>
    <row r="36" spans="1:1">
      <c r="A36" s="137"/>
    </row>
    <row r="37" spans="1:1">
      <c r="A37" s="137"/>
    </row>
    <row r="38" spans="1:1">
      <c r="A38" s="137"/>
    </row>
    <row r="39" spans="1:1">
      <c r="A39" s="137"/>
    </row>
    <row r="40" spans="1:1">
      <c r="A40" s="137"/>
    </row>
    <row r="41" spans="1:1">
      <c r="A41" s="137"/>
    </row>
    <row r="42" spans="1:1">
      <c r="A42" s="137"/>
    </row>
    <row r="43" spans="1:1">
      <c r="A43" s="137"/>
    </row>
    <row r="44" spans="1:1">
      <c r="A44" s="137"/>
    </row>
    <row r="45" spans="1:1">
      <c r="A45" s="137"/>
    </row>
    <row r="46" spans="1:1">
      <c r="A46" s="137"/>
    </row>
    <row r="47" spans="1:1">
      <c r="A47" s="137"/>
    </row>
    <row r="48" spans="1:1">
      <c r="A48" s="137"/>
    </row>
    <row r="49" spans="1:1">
      <c r="A49" s="137"/>
    </row>
    <row r="50" spans="1:1">
      <c r="A50" s="137"/>
    </row>
    <row r="51" spans="1:1">
      <c r="A51" s="137"/>
    </row>
    <row r="52" spans="1:1">
      <c r="A52" s="137"/>
    </row>
    <row r="53" spans="1:1">
      <c r="A53" s="137"/>
    </row>
    <row r="54" spans="1:1">
      <c r="A54" s="137"/>
    </row>
    <row r="55" spans="1:1">
      <c r="A55" s="137"/>
    </row>
    <row r="56" spans="1:1">
      <c r="A56" s="137"/>
    </row>
    <row r="57" spans="1:1">
      <c r="A57" s="137"/>
    </row>
    <row r="58" spans="1:1">
      <c r="A58" s="137"/>
    </row>
    <row r="59" spans="1:1">
      <c r="A59" s="137"/>
    </row>
    <row r="60" spans="1:1">
      <c r="A60" s="137"/>
    </row>
    <row r="61" spans="1:1">
      <c r="A61" s="137"/>
    </row>
    <row r="62" spans="1:1">
      <c r="A62" s="137"/>
    </row>
    <row r="63" spans="1:1">
      <c r="A63" s="137"/>
    </row>
    <row r="64" spans="1:1">
      <c r="A64" s="137"/>
    </row>
    <row r="65" spans="1:1">
      <c r="A65" s="137"/>
    </row>
    <row r="66" spans="1:1">
      <c r="A66" s="137"/>
    </row>
    <row r="67" spans="1:1">
      <c r="A67" s="137"/>
    </row>
    <row r="68" spans="1:1">
      <c r="A68" s="137"/>
    </row>
    <row r="69" spans="1:1">
      <c r="A69" s="137"/>
    </row>
    <row r="70" spans="1:1">
      <c r="A70" s="137"/>
    </row>
    <row r="71" spans="1:1">
      <c r="A71" s="137"/>
    </row>
    <row r="72" spans="1:1">
      <c r="A72" s="137"/>
    </row>
    <row r="73" spans="1:1">
      <c r="A73" s="137"/>
    </row>
    <row r="74" spans="1:1">
      <c r="A74" s="137"/>
    </row>
    <row r="75" spans="1:1">
      <c r="A75" s="137"/>
    </row>
    <row r="76" spans="1:1">
      <c r="A76" s="137"/>
    </row>
    <row r="77" spans="1:1">
      <c r="A77" s="137"/>
    </row>
    <row r="78" spans="1:1">
      <c r="A78" s="137"/>
    </row>
    <row r="79" spans="1:1">
      <c r="A79" s="137"/>
    </row>
    <row r="80" spans="1:1">
      <c r="A80" s="137"/>
    </row>
    <row r="81" spans="1:1">
      <c r="A81" s="137"/>
    </row>
    <row r="82" spans="1:1">
      <c r="A82" s="137"/>
    </row>
    <row r="83" spans="1:1">
      <c r="A83" s="137"/>
    </row>
    <row r="84" spans="1:1">
      <c r="A84" s="137"/>
    </row>
    <row r="85" spans="1:1">
      <c r="A85" s="137"/>
    </row>
    <row r="86" spans="1:1">
      <c r="A86" s="137"/>
    </row>
    <row r="87" spans="1:1">
      <c r="A87" s="137"/>
    </row>
    <row r="88" spans="1:1">
      <c r="A88" s="137"/>
    </row>
    <row r="89" spans="1:1">
      <c r="A89" s="137"/>
    </row>
    <row r="90" spans="1:1">
      <c r="A90" s="137"/>
    </row>
    <row r="91" spans="1:1">
      <c r="A91" s="137"/>
    </row>
    <row r="92" spans="1:1">
      <c r="A92" s="137"/>
    </row>
    <row r="93" spans="1:1">
      <c r="A93" s="137"/>
    </row>
    <row r="94" spans="1:1">
      <c r="A94" s="137"/>
    </row>
    <row r="95" spans="1:1">
      <c r="A95" s="137"/>
    </row>
    <row r="96" spans="1:1">
      <c r="A96" s="137"/>
    </row>
    <row r="97" spans="1:1">
      <c r="A97" s="137"/>
    </row>
    <row r="98" spans="1:1">
      <c r="A98" s="137"/>
    </row>
    <row r="99" spans="1:1">
      <c r="A99" s="137"/>
    </row>
    <row r="100" spans="1:1">
      <c r="A100" s="137"/>
    </row>
    <row r="101" spans="1:1">
      <c r="A101" s="137"/>
    </row>
    <row r="102" spans="1:1">
      <c r="A102" s="137"/>
    </row>
    <row r="103" spans="1:1">
      <c r="A103" s="137"/>
    </row>
    <row r="104" spans="1:1">
      <c r="A104" s="137"/>
    </row>
    <row r="105" spans="1:1">
      <c r="A105" s="137"/>
    </row>
    <row r="106" spans="1:1">
      <c r="A106" s="137"/>
    </row>
    <row r="107" spans="1:1">
      <c r="A107" s="137"/>
    </row>
    <row r="108" spans="1:1">
      <c r="A108" s="137"/>
    </row>
    <row r="109" spans="1:1">
      <c r="A109" s="137"/>
    </row>
    <row r="110" spans="1:1">
      <c r="A110" s="137"/>
    </row>
    <row r="111" spans="1:1">
      <c r="A111" s="137"/>
    </row>
  </sheetData>
  <mergeCells count="4">
    <mergeCell ref="D13:I13"/>
    <mergeCell ref="D14:I14"/>
    <mergeCell ref="D15:I15"/>
    <mergeCell ref="D16:I16"/>
  </mergeCells>
  <hyperlinks>
    <hyperlink ref="A27" r:id="rId1" location="intro"/>
    <hyperlink ref="D1" location="'ProLiant Smart Buy Servers'!A1" display="Summary"/>
  </hyperlinks>
  <pageMargins left="0.7" right="0.7" top="0.75" bottom="0.75" header="0.3" footer="0.3"/>
  <pageSetup scale="47" fitToHeight="4"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1"/>
  <sheetViews>
    <sheetView zoomScale="80" zoomScaleNormal="80" workbookViewId="0">
      <selection activeCell="D1" sqref="D1"/>
    </sheetView>
  </sheetViews>
  <sheetFormatPr defaultColWidth="8.88671875" defaultRowHeight="14.25"/>
  <cols>
    <col min="1" max="1" width="18.109375" style="105" customWidth="1"/>
    <col min="2" max="2" width="61.5546875" style="105" customWidth="1"/>
    <col min="3" max="3" width="14.6640625" style="105" customWidth="1"/>
    <col min="4" max="16384" width="8.88671875" style="105"/>
  </cols>
  <sheetData>
    <row r="1" spans="1:9" ht="15">
      <c r="A1" s="167" t="s">
        <v>868</v>
      </c>
      <c r="B1" s="141"/>
      <c r="C1" s="138"/>
      <c r="D1" s="311" t="s">
        <v>117</v>
      </c>
    </row>
    <row r="2" spans="1:9">
      <c r="A2" s="141"/>
      <c r="B2" s="141"/>
      <c r="C2" s="142"/>
    </row>
    <row r="3" spans="1:9" ht="15">
      <c r="A3" s="143" t="s">
        <v>36</v>
      </c>
      <c r="B3" s="116" t="s">
        <v>836</v>
      </c>
      <c r="C3" s="142"/>
    </row>
    <row r="4" spans="1:9" ht="15">
      <c r="A4" s="144" t="s">
        <v>62</v>
      </c>
      <c r="B4" s="127">
        <f>VLOOKUP($B$3,'ProLiant Smart Buy Servers'!B:Q,12,FALSE)</f>
        <v>3549</v>
      </c>
      <c r="C4" s="142"/>
    </row>
    <row r="5" spans="1:9" ht="21.75" customHeight="1">
      <c r="A5" s="145" t="s">
        <v>713</v>
      </c>
      <c r="B5" s="140">
        <f>VLOOKUP($B$3,'ProLiant Smart Buy Servers'!B:Q,13,FALSE)</f>
        <v>1340</v>
      </c>
      <c r="C5" s="142"/>
    </row>
    <row r="6" spans="1:9" ht="15">
      <c r="A6" s="143"/>
      <c r="B6" s="146"/>
      <c r="C6" s="142"/>
    </row>
    <row r="7" spans="1:9" ht="15">
      <c r="A7" s="143"/>
      <c r="B7" s="146"/>
      <c r="C7" s="142"/>
    </row>
    <row r="8" spans="1:9" ht="15">
      <c r="A8" s="143" t="s">
        <v>39</v>
      </c>
      <c r="B8" s="146" t="s">
        <v>867</v>
      </c>
      <c r="C8" s="142"/>
    </row>
    <row r="9" spans="1:9" ht="15">
      <c r="A9" s="143" t="s">
        <v>40</v>
      </c>
      <c r="B9" s="146" t="s">
        <v>868</v>
      </c>
      <c r="C9" s="142"/>
    </row>
    <row r="10" spans="1:9" ht="15">
      <c r="A10" s="147"/>
      <c r="B10" s="131"/>
      <c r="C10" s="148"/>
    </row>
    <row r="11" spans="1:9" ht="15">
      <c r="A11" s="149" t="s">
        <v>41</v>
      </c>
      <c r="B11" s="122"/>
      <c r="C11" s="142"/>
      <c r="D11" s="149" t="s">
        <v>1235</v>
      </c>
      <c r="E11" s="343"/>
      <c r="F11" s="343"/>
      <c r="G11" s="343"/>
      <c r="H11" s="339"/>
      <c r="I11" s="339"/>
    </row>
    <row r="12" spans="1:9" ht="15">
      <c r="A12" s="150" t="s">
        <v>42</v>
      </c>
      <c r="B12" s="252" t="s">
        <v>285</v>
      </c>
      <c r="C12" s="142"/>
      <c r="D12" s="389" t="s">
        <v>1217</v>
      </c>
      <c r="E12" s="442">
        <v>552</v>
      </c>
      <c r="F12" s="343"/>
      <c r="G12" s="343"/>
      <c r="H12" s="339"/>
      <c r="I12" s="339"/>
    </row>
    <row r="13" spans="1:9" ht="15">
      <c r="A13" s="150" t="s">
        <v>59</v>
      </c>
      <c r="B13" s="139" t="s">
        <v>869</v>
      </c>
      <c r="C13" s="142"/>
      <c r="D13" s="1010" t="s">
        <v>1240</v>
      </c>
      <c r="E13" s="1010"/>
      <c r="F13" s="1010"/>
      <c r="G13" s="1010"/>
      <c r="H13" s="1010"/>
      <c r="I13" s="1010"/>
    </row>
    <row r="14" spans="1:9" ht="16.5" customHeight="1">
      <c r="A14" s="151" t="s">
        <v>44</v>
      </c>
      <c r="B14" s="139" t="s">
        <v>870</v>
      </c>
      <c r="C14" s="142"/>
      <c r="D14" s="1008" t="s">
        <v>1238</v>
      </c>
      <c r="E14" s="1008"/>
      <c r="F14" s="1008"/>
      <c r="G14" s="1008"/>
      <c r="H14" s="1008"/>
      <c r="I14" s="1008"/>
    </row>
    <row r="15" spans="1:9" ht="15">
      <c r="A15" s="150" t="s">
        <v>45</v>
      </c>
      <c r="B15" s="252" t="s">
        <v>174</v>
      </c>
      <c r="C15" s="142"/>
      <c r="D15" s="1008" t="s">
        <v>1236</v>
      </c>
      <c r="E15" s="1008"/>
      <c r="F15" s="1008"/>
      <c r="G15" s="1008"/>
      <c r="H15" s="1008"/>
      <c r="I15" s="1008"/>
    </row>
    <row r="16" spans="1:9" ht="15">
      <c r="A16" s="150" t="s">
        <v>46</v>
      </c>
      <c r="B16" s="252" t="s">
        <v>871</v>
      </c>
      <c r="C16" s="142"/>
      <c r="D16" s="1009" t="s">
        <v>1233</v>
      </c>
      <c r="E16" s="1008"/>
      <c r="F16" s="1008"/>
      <c r="G16" s="1008"/>
      <c r="H16" s="1008"/>
      <c r="I16" s="1008"/>
    </row>
    <row r="17" spans="1:9" ht="15">
      <c r="A17" s="150" t="s">
        <v>11</v>
      </c>
      <c r="B17" s="135" t="s">
        <v>424</v>
      </c>
      <c r="C17" s="142"/>
      <c r="D17" s="446" t="s">
        <v>1234</v>
      </c>
      <c r="E17" s="446"/>
      <c r="F17" s="446"/>
      <c r="G17" s="446"/>
      <c r="H17" s="446"/>
      <c r="I17" s="446"/>
    </row>
    <row r="18" spans="1:9" ht="15">
      <c r="A18" s="152" t="s">
        <v>10</v>
      </c>
      <c r="B18" s="252" t="s">
        <v>287</v>
      </c>
      <c r="C18" s="142"/>
      <c r="D18" s="445" t="s">
        <v>1568</v>
      </c>
      <c r="E18" s="446"/>
      <c r="F18" s="446"/>
      <c r="G18" s="446"/>
      <c r="H18" s="446"/>
    </row>
    <row r="19" spans="1:9" ht="15">
      <c r="A19" s="150" t="s">
        <v>12</v>
      </c>
      <c r="B19" s="139" t="s">
        <v>969</v>
      </c>
      <c r="C19" s="142"/>
      <c r="D19" s="445" t="s">
        <v>1569</v>
      </c>
      <c r="E19" s="446"/>
      <c r="F19" s="446"/>
      <c r="G19" s="446"/>
      <c r="H19" s="446"/>
    </row>
    <row r="20" spans="1:9" ht="15">
      <c r="A20" s="150" t="s">
        <v>56</v>
      </c>
      <c r="B20" s="252" t="s">
        <v>872</v>
      </c>
      <c r="C20" s="142"/>
      <c r="D20" s="445" t="s">
        <v>1570</v>
      </c>
      <c r="E20" s="446"/>
      <c r="F20" s="446"/>
      <c r="G20" s="446"/>
      <c r="H20" s="446"/>
      <c r="I20" s="446"/>
    </row>
    <row r="21" spans="1:9" ht="15">
      <c r="A21" s="150" t="s">
        <v>47</v>
      </c>
      <c r="B21" s="139" t="s">
        <v>172</v>
      </c>
      <c r="C21" s="142"/>
    </row>
    <row r="22" spans="1:9">
      <c r="A22" s="153" t="s">
        <v>13</v>
      </c>
      <c r="B22" s="252" t="s">
        <v>115</v>
      </c>
      <c r="C22" s="142"/>
    </row>
    <row r="23" spans="1:9" ht="15">
      <c r="A23" s="150" t="s">
        <v>57</v>
      </c>
      <c r="B23" s="168" t="s">
        <v>289</v>
      </c>
      <c r="C23" s="142"/>
    </row>
    <row r="24" spans="1:9">
      <c r="A24" s="154" t="s">
        <v>15</v>
      </c>
      <c r="B24" s="252" t="s">
        <v>290</v>
      </c>
      <c r="C24" s="142"/>
    </row>
    <row r="25" spans="1:9">
      <c r="A25" s="155"/>
      <c r="B25" s="156"/>
      <c r="C25" s="148"/>
    </row>
    <row r="26" spans="1:9">
      <c r="A26" s="104" t="s">
        <v>145</v>
      </c>
    </row>
    <row r="27" spans="1:9">
      <c r="A27" s="103" t="s">
        <v>146</v>
      </c>
    </row>
    <row r="28" spans="1:9">
      <c r="A28" s="137"/>
    </row>
    <row r="29" spans="1:9">
      <c r="A29" s="137"/>
    </row>
    <row r="30" spans="1:9">
      <c r="A30" s="137"/>
    </row>
    <row r="31" spans="1:9">
      <c r="A31" s="137"/>
    </row>
    <row r="32" spans="1:9">
      <c r="A32" s="137"/>
    </row>
    <row r="33" spans="1:1">
      <c r="A33" s="137"/>
    </row>
    <row r="34" spans="1:1">
      <c r="A34" s="137"/>
    </row>
    <row r="35" spans="1:1">
      <c r="A35" s="137"/>
    </row>
    <row r="36" spans="1:1">
      <c r="A36" s="137"/>
    </row>
    <row r="37" spans="1:1">
      <c r="A37" s="137"/>
    </row>
    <row r="38" spans="1:1">
      <c r="A38" s="137"/>
    </row>
    <row r="39" spans="1:1">
      <c r="A39" s="137"/>
    </row>
    <row r="40" spans="1:1">
      <c r="A40" s="137"/>
    </row>
    <row r="41" spans="1:1">
      <c r="A41" s="137"/>
    </row>
    <row r="42" spans="1:1">
      <c r="A42" s="137"/>
    </row>
    <row r="43" spans="1:1">
      <c r="A43" s="137"/>
    </row>
    <row r="44" spans="1:1">
      <c r="A44" s="137"/>
    </row>
    <row r="45" spans="1:1">
      <c r="A45" s="137"/>
    </row>
    <row r="46" spans="1:1">
      <c r="A46" s="137"/>
    </row>
    <row r="47" spans="1:1">
      <c r="A47" s="137"/>
    </row>
    <row r="48" spans="1:1">
      <c r="A48" s="137"/>
    </row>
    <row r="49" spans="1:1">
      <c r="A49" s="137"/>
    </row>
    <row r="50" spans="1:1">
      <c r="A50" s="137"/>
    </row>
    <row r="51" spans="1:1">
      <c r="A51" s="137"/>
    </row>
    <row r="52" spans="1:1">
      <c r="A52" s="137"/>
    </row>
    <row r="53" spans="1:1">
      <c r="A53" s="137"/>
    </row>
    <row r="54" spans="1:1">
      <c r="A54" s="137"/>
    </row>
    <row r="55" spans="1:1">
      <c r="A55" s="137"/>
    </row>
    <row r="56" spans="1:1">
      <c r="A56" s="137"/>
    </row>
    <row r="57" spans="1:1">
      <c r="A57" s="137"/>
    </row>
    <row r="58" spans="1:1">
      <c r="A58" s="137"/>
    </row>
    <row r="59" spans="1:1">
      <c r="A59" s="137"/>
    </row>
    <row r="60" spans="1:1">
      <c r="A60" s="137"/>
    </row>
    <row r="61" spans="1:1">
      <c r="A61" s="137"/>
    </row>
    <row r="62" spans="1:1">
      <c r="A62" s="137"/>
    </row>
    <row r="63" spans="1:1">
      <c r="A63" s="137"/>
    </row>
    <row r="64" spans="1:1">
      <c r="A64" s="137"/>
    </row>
    <row r="65" spans="1:1">
      <c r="A65" s="137"/>
    </row>
    <row r="66" spans="1:1">
      <c r="A66" s="137"/>
    </row>
    <row r="67" spans="1:1">
      <c r="A67" s="137"/>
    </row>
    <row r="68" spans="1:1">
      <c r="A68" s="137"/>
    </row>
    <row r="69" spans="1:1">
      <c r="A69" s="137"/>
    </row>
    <row r="70" spans="1:1">
      <c r="A70" s="137"/>
    </row>
    <row r="71" spans="1:1">
      <c r="A71" s="137"/>
    </row>
    <row r="72" spans="1:1">
      <c r="A72" s="137"/>
    </row>
    <row r="73" spans="1:1">
      <c r="A73" s="137"/>
    </row>
    <row r="74" spans="1:1">
      <c r="A74" s="137"/>
    </row>
    <row r="75" spans="1:1">
      <c r="A75" s="137"/>
    </row>
    <row r="76" spans="1:1">
      <c r="A76" s="137"/>
    </row>
    <row r="77" spans="1:1">
      <c r="A77" s="137"/>
    </row>
    <row r="78" spans="1:1">
      <c r="A78" s="137"/>
    </row>
    <row r="79" spans="1:1">
      <c r="A79" s="137"/>
    </row>
    <row r="80" spans="1:1">
      <c r="A80" s="137"/>
    </row>
    <row r="81" spans="1:1">
      <c r="A81" s="137"/>
    </row>
    <row r="82" spans="1:1">
      <c r="A82" s="137"/>
    </row>
    <row r="83" spans="1:1">
      <c r="A83" s="137"/>
    </row>
    <row r="84" spans="1:1">
      <c r="A84" s="137"/>
    </row>
    <row r="85" spans="1:1">
      <c r="A85" s="137"/>
    </row>
    <row r="86" spans="1:1">
      <c r="A86" s="137"/>
    </row>
    <row r="87" spans="1:1">
      <c r="A87" s="137"/>
    </row>
    <row r="88" spans="1:1">
      <c r="A88" s="137"/>
    </row>
    <row r="89" spans="1:1">
      <c r="A89" s="137"/>
    </row>
    <row r="90" spans="1:1">
      <c r="A90" s="137"/>
    </row>
    <row r="91" spans="1:1">
      <c r="A91" s="137"/>
    </row>
    <row r="92" spans="1:1">
      <c r="A92" s="137"/>
    </row>
    <row r="93" spans="1:1">
      <c r="A93" s="137"/>
    </row>
    <row r="94" spans="1:1">
      <c r="A94" s="137"/>
    </row>
    <row r="95" spans="1:1">
      <c r="A95" s="137"/>
    </row>
    <row r="96" spans="1:1">
      <c r="A96" s="137"/>
    </row>
    <row r="97" spans="1:1">
      <c r="A97" s="137"/>
    </row>
    <row r="98" spans="1:1">
      <c r="A98" s="137"/>
    </row>
    <row r="99" spans="1:1">
      <c r="A99" s="137"/>
    </row>
    <row r="100" spans="1:1">
      <c r="A100" s="137"/>
    </row>
    <row r="101" spans="1:1">
      <c r="A101" s="137"/>
    </row>
    <row r="102" spans="1:1">
      <c r="A102" s="137"/>
    </row>
    <row r="103" spans="1:1">
      <c r="A103" s="137"/>
    </row>
    <row r="104" spans="1:1">
      <c r="A104" s="137"/>
    </row>
    <row r="105" spans="1:1">
      <c r="A105" s="137"/>
    </row>
    <row r="106" spans="1:1">
      <c r="A106" s="137"/>
    </row>
    <row r="107" spans="1:1">
      <c r="A107" s="137"/>
    </row>
    <row r="108" spans="1:1">
      <c r="A108" s="137"/>
    </row>
    <row r="109" spans="1:1">
      <c r="A109" s="137"/>
    </row>
    <row r="110" spans="1:1">
      <c r="A110" s="137"/>
    </row>
    <row r="111" spans="1:1">
      <c r="A111" s="137"/>
    </row>
  </sheetData>
  <mergeCells count="4">
    <mergeCell ref="D13:I13"/>
    <mergeCell ref="D14:I14"/>
    <mergeCell ref="D15:I15"/>
    <mergeCell ref="D16:I16"/>
  </mergeCells>
  <hyperlinks>
    <hyperlink ref="A27" r:id="rId1" location="intro"/>
    <hyperlink ref="D1" location="'ProLiant Smart Buy Servers'!A1" display="Summary"/>
  </hyperlinks>
  <pageMargins left="0.7" right="0.7" top="0.75" bottom="0.75" header="0.3" footer="0.3"/>
  <pageSetup scale="47" fitToHeight="4"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F152"/>
  <sheetViews>
    <sheetView zoomScale="85" zoomScaleNormal="85" workbookViewId="0">
      <pane xSplit="1" ySplit="8" topLeftCell="B12" activePane="bottomRight" state="frozen"/>
      <selection pane="topRight" activeCell="B1" sqref="B1"/>
      <selection pane="bottomLeft" activeCell="A9" sqref="A9"/>
      <selection pane="bottomRight" activeCell="B4" sqref="B4:E4"/>
    </sheetView>
  </sheetViews>
  <sheetFormatPr defaultRowHeight="14.25"/>
  <cols>
    <col min="1" max="1" width="8.5546875" style="105" customWidth="1"/>
    <col min="2" max="2" width="54.5546875" style="105" customWidth="1"/>
    <col min="3" max="3" width="8.33203125" style="549" customWidth="1"/>
    <col min="4" max="4" width="10.21875" style="105" customWidth="1"/>
    <col min="5" max="5" width="8.88671875" style="105"/>
    <col min="6" max="6" width="10.88671875" style="105" customWidth="1"/>
    <col min="7" max="247" width="8.88671875" style="105"/>
    <col min="248" max="248" width="8.5546875" style="105" customWidth="1"/>
    <col min="249" max="249" width="64.33203125" style="105" customWidth="1"/>
    <col min="250" max="250" width="48.109375" style="105" customWidth="1"/>
    <col min="251" max="251" width="8.33203125" style="105" customWidth="1"/>
    <col min="252" max="252" width="10.21875" style="105" customWidth="1"/>
    <col min="253" max="253" width="9.44140625" style="105" customWidth="1"/>
    <col min="254" max="503" width="8.88671875" style="105"/>
    <col min="504" max="504" width="8.5546875" style="105" customWidth="1"/>
    <col min="505" max="505" width="64.33203125" style="105" customWidth="1"/>
    <col min="506" max="506" width="48.109375" style="105" customWidth="1"/>
    <col min="507" max="507" width="8.33203125" style="105" customWidth="1"/>
    <col min="508" max="508" width="10.21875" style="105" customWidth="1"/>
    <col min="509" max="509" width="9.44140625" style="105" customWidth="1"/>
    <col min="510" max="759" width="8.88671875" style="105"/>
    <col min="760" max="760" width="8.5546875" style="105" customWidth="1"/>
    <col min="761" max="761" width="64.33203125" style="105" customWidth="1"/>
    <col min="762" max="762" width="48.109375" style="105" customWidth="1"/>
    <col min="763" max="763" width="8.33203125" style="105" customWidth="1"/>
    <col min="764" max="764" width="10.21875" style="105" customWidth="1"/>
    <col min="765" max="765" width="9.44140625" style="105" customWidth="1"/>
    <col min="766" max="1015" width="8.88671875" style="105"/>
    <col min="1016" max="1016" width="8.5546875" style="105" customWidth="1"/>
    <col min="1017" max="1017" width="64.33203125" style="105" customWidth="1"/>
    <col min="1018" max="1018" width="48.109375" style="105" customWidth="1"/>
    <col min="1019" max="1019" width="8.33203125" style="105" customWidth="1"/>
    <col min="1020" max="1020" width="10.21875" style="105" customWidth="1"/>
    <col min="1021" max="1021" width="9.44140625" style="105" customWidth="1"/>
    <col min="1022" max="1271" width="8.88671875" style="105"/>
    <col min="1272" max="1272" width="8.5546875" style="105" customWidth="1"/>
    <col min="1273" max="1273" width="64.33203125" style="105" customWidth="1"/>
    <col min="1274" max="1274" width="48.109375" style="105" customWidth="1"/>
    <col min="1275" max="1275" width="8.33203125" style="105" customWidth="1"/>
    <col min="1276" max="1276" width="10.21875" style="105" customWidth="1"/>
    <col min="1277" max="1277" width="9.44140625" style="105" customWidth="1"/>
    <col min="1278" max="1527" width="8.88671875" style="105"/>
    <col min="1528" max="1528" width="8.5546875" style="105" customWidth="1"/>
    <col min="1529" max="1529" width="64.33203125" style="105" customWidth="1"/>
    <col min="1530" max="1530" width="48.109375" style="105" customWidth="1"/>
    <col min="1531" max="1531" width="8.33203125" style="105" customWidth="1"/>
    <col min="1532" max="1532" width="10.21875" style="105" customWidth="1"/>
    <col min="1533" max="1533" width="9.44140625" style="105" customWidth="1"/>
    <col min="1534" max="1783" width="8.88671875" style="105"/>
    <col min="1784" max="1784" width="8.5546875" style="105" customWidth="1"/>
    <col min="1785" max="1785" width="64.33203125" style="105" customWidth="1"/>
    <col min="1786" max="1786" width="48.109375" style="105" customWidth="1"/>
    <col min="1787" max="1787" width="8.33203125" style="105" customWidth="1"/>
    <col min="1788" max="1788" width="10.21875" style="105" customWidth="1"/>
    <col min="1789" max="1789" width="9.44140625" style="105" customWidth="1"/>
    <col min="1790" max="2039" width="8.88671875" style="105"/>
    <col min="2040" max="2040" width="8.5546875" style="105" customWidth="1"/>
    <col min="2041" max="2041" width="64.33203125" style="105" customWidth="1"/>
    <col min="2042" max="2042" width="48.109375" style="105" customWidth="1"/>
    <col min="2043" max="2043" width="8.33203125" style="105" customWidth="1"/>
    <col min="2044" max="2044" width="10.21875" style="105" customWidth="1"/>
    <col min="2045" max="2045" width="9.44140625" style="105" customWidth="1"/>
    <col min="2046" max="2295" width="8.88671875" style="105"/>
    <col min="2296" max="2296" width="8.5546875" style="105" customWidth="1"/>
    <col min="2297" max="2297" width="64.33203125" style="105" customWidth="1"/>
    <col min="2298" max="2298" width="48.109375" style="105" customWidth="1"/>
    <col min="2299" max="2299" width="8.33203125" style="105" customWidth="1"/>
    <col min="2300" max="2300" width="10.21875" style="105" customWidth="1"/>
    <col min="2301" max="2301" width="9.44140625" style="105" customWidth="1"/>
    <col min="2302" max="2551" width="8.88671875" style="105"/>
    <col min="2552" max="2552" width="8.5546875" style="105" customWidth="1"/>
    <col min="2553" max="2553" width="64.33203125" style="105" customWidth="1"/>
    <col min="2554" max="2554" width="48.109375" style="105" customWidth="1"/>
    <col min="2555" max="2555" width="8.33203125" style="105" customWidth="1"/>
    <col min="2556" max="2556" width="10.21875" style="105" customWidth="1"/>
    <col min="2557" max="2557" width="9.44140625" style="105" customWidth="1"/>
    <col min="2558" max="2807" width="8.88671875" style="105"/>
    <col min="2808" max="2808" width="8.5546875" style="105" customWidth="1"/>
    <col min="2809" max="2809" width="64.33203125" style="105" customWidth="1"/>
    <col min="2810" max="2810" width="48.109375" style="105" customWidth="1"/>
    <col min="2811" max="2811" width="8.33203125" style="105" customWidth="1"/>
    <col min="2812" max="2812" width="10.21875" style="105" customWidth="1"/>
    <col min="2813" max="2813" width="9.44140625" style="105" customWidth="1"/>
    <col min="2814" max="3063" width="8.88671875" style="105"/>
    <col min="3064" max="3064" width="8.5546875" style="105" customWidth="1"/>
    <col min="3065" max="3065" width="64.33203125" style="105" customWidth="1"/>
    <col min="3066" max="3066" width="48.109375" style="105" customWidth="1"/>
    <col min="3067" max="3067" width="8.33203125" style="105" customWidth="1"/>
    <col min="3068" max="3068" width="10.21875" style="105" customWidth="1"/>
    <col min="3069" max="3069" width="9.44140625" style="105" customWidth="1"/>
    <col min="3070" max="3319" width="8.88671875" style="105"/>
    <col min="3320" max="3320" width="8.5546875" style="105" customWidth="1"/>
    <col min="3321" max="3321" width="64.33203125" style="105" customWidth="1"/>
    <col min="3322" max="3322" width="48.109375" style="105" customWidth="1"/>
    <col min="3323" max="3323" width="8.33203125" style="105" customWidth="1"/>
    <col min="3324" max="3324" width="10.21875" style="105" customWidth="1"/>
    <col min="3325" max="3325" width="9.44140625" style="105" customWidth="1"/>
    <col min="3326" max="3575" width="8.88671875" style="105"/>
    <col min="3576" max="3576" width="8.5546875" style="105" customWidth="1"/>
    <col min="3577" max="3577" width="64.33203125" style="105" customWidth="1"/>
    <col min="3578" max="3578" width="48.109375" style="105" customWidth="1"/>
    <col min="3579" max="3579" width="8.33203125" style="105" customWidth="1"/>
    <col min="3580" max="3580" width="10.21875" style="105" customWidth="1"/>
    <col min="3581" max="3581" width="9.44140625" style="105" customWidth="1"/>
    <col min="3582" max="3831" width="8.88671875" style="105"/>
    <col min="3832" max="3832" width="8.5546875" style="105" customWidth="1"/>
    <col min="3833" max="3833" width="64.33203125" style="105" customWidth="1"/>
    <col min="3834" max="3834" width="48.109375" style="105" customWidth="1"/>
    <col min="3835" max="3835" width="8.33203125" style="105" customWidth="1"/>
    <col min="3836" max="3836" width="10.21875" style="105" customWidth="1"/>
    <col min="3837" max="3837" width="9.44140625" style="105" customWidth="1"/>
    <col min="3838" max="4087" width="8.88671875" style="105"/>
    <col min="4088" max="4088" width="8.5546875" style="105" customWidth="1"/>
    <col min="4089" max="4089" width="64.33203125" style="105" customWidth="1"/>
    <col min="4090" max="4090" width="48.109375" style="105" customWidth="1"/>
    <col min="4091" max="4091" width="8.33203125" style="105" customWidth="1"/>
    <col min="4092" max="4092" width="10.21875" style="105" customWidth="1"/>
    <col min="4093" max="4093" width="9.44140625" style="105" customWidth="1"/>
    <col min="4094" max="4343" width="8.88671875" style="105"/>
    <col min="4344" max="4344" width="8.5546875" style="105" customWidth="1"/>
    <col min="4345" max="4345" width="64.33203125" style="105" customWidth="1"/>
    <col min="4346" max="4346" width="48.109375" style="105" customWidth="1"/>
    <col min="4347" max="4347" width="8.33203125" style="105" customWidth="1"/>
    <col min="4348" max="4348" width="10.21875" style="105" customWidth="1"/>
    <col min="4349" max="4349" width="9.44140625" style="105" customWidth="1"/>
    <col min="4350" max="4599" width="8.88671875" style="105"/>
    <col min="4600" max="4600" width="8.5546875" style="105" customWidth="1"/>
    <col min="4601" max="4601" width="64.33203125" style="105" customWidth="1"/>
    <col min="4602" max="4602" width="48.109375" style="105" customWidth="1"/>
    <col min="4603" max="4603" width="8.33203125" style="105" customWidth="1"/>
    <col min="4604" max="4604" width="10.21875" style="105" customWidth="1"/>
    <col min="4605" max="4605" width="9.44140625" style="105" customWidth="1"/>
    <col min="4606" max="4855" width="8.88671875" style="105"/>
    <col min="4856" max="4856" width="8.5546875" style="105" customWidth="1"/>
    <col min="4857" max="4857" width="64.33203125" style="105" customWidth="1"/>
    <col min="4858" max="4858" width="48.109375" style="105" customWidth="1"/>
    <col min="4859" max="4859" width="8.33203125" style="105" customWidth="1"/>
    <col min="4860" max="4860" width="10.21875" style="105" customWidth="1"/>
    <col min="4861" max="4861" width="9.44140625" style="105" customWidth="1"/>
    <col min="4862" max="5111" width="8.88671875" style="105"/>
    <col min="5112" max="5112" width="8.5546875" style="105" customWidth="1"/>
    <col min="5113" max="5113" width="64.33203125" style="105" customWidth="1"/>
    <col min="5114" max="5114" width="48.109375" style="105" customWidth="1"/>
    <col min="5115" max="5115" width="8.33203125" style="105" customWidth="1"/>
    <col min="5116" max="5116" width="10.21875" style="105" customWidth="1"/>
    <col min="5117" max="5117" width="9.44140625" style="105" customWidth="1"/>
    <col min="5118" max="5367" width="8.88671875" style="105"/>
    <col min="5368" max="5368" width="8.5546875" style="105" customWidth="1"/>
    <col min="5369" max="5369" width="64.33203125" style="105" customWidth="1"/>
    <col min="5370" max="5370" width="48.109375" style="105" customWidth="1"/>
    <col min="5371" max="5371" width="8.33203125" style="105" customWidth="1"/>
    <col min="5372" max="5372" width="10.21875" style="105" customWidth="1"/>
    <col min="5373" max="5373" width="9.44140625" style="105" customWidth="1"/>
    <col min="5374" max="5623" width="8.88671875" style="105"/>
    <col min="5624" max="5624" width="8.5546875" style="105" customWidth="1"/>
    <col min="5625" max="5625" width="64.33203125" style="105" customWidth="1"/>
    <col min="5626" max="5626" width="48.109375" style="105" customWidth="1"/>
    <col min="5627" max="5627" width="8.33203125" style="105" customWidth="1"/>
    <col min="5628" max="5628" width="10.21875" style="105" customWidth="1"/>
    <col min="5629" max="5629" width="9.44140625" style="105" customWidth="1"/>
    <col min="5630" max="5879" width="8.88671875" style="105"/>
    <col min="5880" max="5880" width="8.5546875" style="105" customWidth="1"/>
    <col min="5881" max="5881" width="64.33203125" style="105" customWidth="1"/>
    <col min="5882" max="5882" width="48.109375" style="105" customWidth="1"/>
    <col min="5883" max="5883" width="8.33203125" style="105" customWidth="1"/>
    <col min="5884" max="5884" width="10.21875" style="105" customWidth="1"/>
    <col min="5885" max="5885" width="9.44140625" style="105" customWidth="1"/>
    <col min="5886" max="6135" width="8.88671875" style="105"/>
    <col min="6136" max="6136" width="8.5546875" style="105" customWidth="1"/>
    <col min="6137" max="6137" width="64.33203125" style="105" customWidth="1"/>
    <col min="6138" max="6138" width="48.109375" style="105" customWidth="1"/>
    <col min="6139" max="6139" width="8.33203125" style="105" customWidth="1"/>
    <col min="6140" max="6140" width="10.21875" style="105" customWidth="1"/>
    <col min="6141" max="6141" width="9.44140625" style="105" customWidth="1"/>
    <col min="6142" max="6391" width="8.88671875" style="105"/>
    <col min="6392" max="6392" width="8.5546875" style="105" customWidth="1"/>
    <col min="6393" max="6393" width="64.33203125" style="105" customWidth="1"/>
    <col min="6394" max="6394" width="48.109375" style="105" customWidth="1"/>
    <col min="6395" max="6395" width="8.33203125" style="105" customWidth="1"/>
    <col min="6396" max="6396" width="10.21875" style="105" customWidth="1"/>
    <col min="6397" max="6397" width="9.44140625" style="105" customWidth="1"/>
    <col min="6398" max="6647" width="8.88671875" style="105"/>
    <col min="6648" max="6648" width="8.5546875" style="105" customWidth="1"/>
    <col min="6649" max="6649" width="64.33203125" style="105" customWidth="1"/>
    <col min="6650" max="6650" width="48.109375" style="105" customWidth="1"/>
    <col min="6651" max="6651" width="8.33203125" style="105" customWidth="1"/>
    <col min="6652" max="6652" width="10.21875" style="105" customWidth="1"/>
    <col min="6653" max="6653" width="9.44140625" style="105" customWidth="1"/>
    <col min="6654" max="6903" width="8.88671875" style="105"/>
    <col min="6904" max="6904" width="8.5546875" style="105" customWidth="1"/>
    <col min="6905" max="6905" width="64.33203125" style="105" customWidth="1"/>
    <col min="6906" max="6906" width="48.109375" style="105" customWidth="1"/>
    <col min="6907" max="6907" width="8.33203125" style="105" customWidth="1"/>
    <col min="6908" max="6908" width="10.21875" style="105" customWidth="1"/>
    <col min="6909" max="6909" width="9.44140625" style="105" customWidth="1"/>
    <col min="6910" max="7159" width="8.88671875" style="105"/>
    <col min="7160" max="7160" width="8.5546875" style="105" customWidth="1"/>
    <col min="7161" max="7161" width="64.33203125" style="105" customWidth="1"/>
    <col min="7162" max="7162" width="48.109375" style="105" customWidth="1"/>
    <col min="7163" max="7163" width="8.33203125" style="105" customWidth="1"/>
    <col min="7164" max="7164" width="10.21875" style="105" customWidth="1"/>
    <col min="7165" max="7165" width="9.44140625" style="105" customWidth="1"/>
    <col min="7166" max="7415" width="8.88671875" style="105"/>
    <col min="7416" max="7416" width="8.5546875" style="105" customWidth="1"/>
    <col min="7417" max="7417" width="64.33203125" style="105" customWidth="1"/>
    <col min="7418" max="7418" width="48.109375" style="105" customWidth="1"/>
    <col min="7419" max="7419" width="8.33203125" style="105" customWidth="1"/>
    <col min="7420" max="7420" width="10.21875" style="105" customWidth="1"/>
    <col min="7421" max="7421" width="9.44140625" style="105" customWidth="1"/>
    <col min="7422" max="7671" width="8.88671875" style="105"/>
    <col min="7672" max="7672" width="8.5546875" style="105" customWidth="1"/>
    <col min="7673" max="7673" width="64.33203125" style="105" customWidth="1"/>
    <col min="7674" max="7674" width="48.109375" style="105" customWidth="1"/>
    <col min="7675" max="7675" width="8.33203125" style="105" customWidth="1"/>
    <col min="7676" max="7676" width="10.21875" style="105" customWidth="1"/>
    <col min="7677" max="7677" width="9.44140625" style="105" customWidth="1"/>
    <col min="7678" max="7927" width="8.88671875" style="105"/>
    <col min="7928" max="7928" width="8.5546875" style="105" customWidth="1"/>
    <col min="7929" max="7929" width="64.33203125" style="105" customWidth="1"/>
    <col min="7930" max="7930" width="48.109375" style="105" customWidth="1"/>
    <col min="7931" max="7931" width="8.33203125" style="105" customWidth="1"/>
    <col min="7932" max="7932" width="10.21875" style="105" customWidth="1"/>
    <col min="7933" max="7933" width="9.44140625" style="105" customWidth="1"/>
    <col min="7934" max="8183" width="8.88671875" style="105"/>
    <col min="8184" max="8184" width="8.5546875" style="105" customWidth="1"/>
    <col min="8185" max="8185" width="64.33203125" style="105" customWidth="1"/>
    <col min="8186" max="8186" width="48.109375" style="105" customWidth="1"/>
    <col min="8187" max="8187" width="8.33203125" style="105" customWidth="1"/>
    <col min="8188" max="8188" width="10.21875" style="105" customWidth="1"/>
    <col min="8189" max="8189" width="9.44140625" style="105" customWidth="1"/>
    <col min="8190" max="8439" width="8.88671875" style="105"/>
    <col min="8440" max="8440" width="8.5546875" style="105" customWidth="1"/>
    <col min="8441" max="8441" width="64.33203125" style="105" customWidth="1"/>
    <col min="8442" max="8442" width="48.109375" style="105" customWidth="1"/>
    <col min="8443" max="8443" width="8.33203125" style="105" customWidth="1"/>
    <col min="8444" max="8444" width="10.21875" style="105" customWidth="1"/>
    <col min="8445" max="8445" width="9.44140625" style="105" customWidth="1"/>
    <col min="8446" max="8695" width="8.88671875" style="105"/>
    <col min="8696" max="8696" width="8.5546875" style="105" customWidth="1"/>
    <col min="8697" max="8697" width="64.33203125" style="105" customWidth="1"/>
    <col min="8698" max="8698" width="48.109375" style="105" customWidth="1"/>
    <col min="8699" max="8699" width="8.33203125" style="105" customWidth="1"/>
    <col min="8700" max="8700" width="10.21875" style="105" customWidth="1"/>
    <col min="8701" max="8701" width="9.44140625" style="105" customWidth="1"/>
    <col min="8702" max="8951" width="8.88671875" style="105"/>
    <col min="8952" max="8952" width="8.5546875" style="105" customWidth="1"/>
    <col min="8953" max="8953" width="64.33203125" style="105" customWidth="1"/>
    <col min="8954" max="8954" width="48.109375" style="105" customWidth="1"/>
    <col min="8955" max="8955" width="8.33203125" style="105" customWidth="1"/>
    <col min="8956" max="8956" width="10.21875" style="105" customWidth="1"/>
    <col min="8957" max="8957" width="9.44140625" style="105" customWidth="1"/>
    <col min="8958" max="9207" width="8.88671875" style="105"/>
    <col min="9208" max="9208" width="8.5546875" style="105" customWidth="1"/>
    <col min="9209" max="9209" width="64.33203125" style="105" customWidth="1"/>
    <col min="9210" max="9210" width="48.109375" style="105" customWidth="1"/>
    <col min="9211" max="9211" width="8.33203125" style="105" customWidth="1"/>
    <col min="9212" max="9212" width="10.21875" style="105" customWidth="1"/>
    <col min="9213" max="9213" width="9.44140625" style="105" customWidth="1"/>
    <col min="9214" max="9463" width="8.88671875" style="105"/>
    <col min="9464" max="9464" width="8.5546875" style="105" customWidth="1"/>
    <col min="9465" max="9465" width="64.33203125" style="105" customWidth="1"/>
    <col min="9466" max="9466" width="48.109375" style="105" customWidth="1"/>
    <col min="9467" max="9467" width="8.33203125" style="105" customWidth="1"/>
    <col min="9468" max="9468" width="10.21875" style="105" customWidth="1"/>
    <col min="9469" max="9469" width="9.44140625" style="105" customWidth="1"/>
    <col min="9470" max="9719" width="8.88671875" style="105"/>
    <col min="9720" max="9720" width="8.5546875" style="105" customWidth="1"/>
    <col min="9721" max="9721" width="64.33203125" style="105" customWidth="1"/>
    <col min="9722" max="9722" width="48.109375" style="105" customWidth="1"/>
    <col min="9723" max="9723" width="8.33203125" style="105" customWidth="1"/>
    <col min="9724" max="9724" width="10.21875" style="105" customWidth="1"/>
    <col min="9725" max="9725" width="9.44140625" style="105" customWidth="1"/>
    <col min="9726" max="9975" width="8.88671875" style="105"/>
    <col min="9976" max="9976" width="8.5546875" style="105" customWidth="1"/>
    <col min="9977" max="9977" width="64.33203125" style="105" customWidth="1"/>
    <col min="9978" max="9978" width="48.109375" style="105" customWidth="1"/>
    <col min="9979" max="9979" width="8.33203125" style="105" customWidth="1"/>
    <col min="9980" max="9980" width="10.21875" style="105" customWidth="1"/>
    <col min="9981" max="9981" width="9.44140625" style="105" customWidth="1"/>
    <col min="9982" max="10231" width="8.88671875" style="105"/>
    <col min="10232" max="10232" width="8.5546875" style="105" customWidth="1"/>
    <col min="10233" max="10233" width="64.33203125" style="105" customWidth="1"/>
    <col min="10234" max="10234" width="48.109375" style="105" customWidth="1"/>
    <col min="10235" max="10235" width="8.33203125" style="105" customWidth="1"/>
    <col min="10236" max="10236" width="10.21875" style="105" customWidth="1"/>
    <col min="10237" max="10237" width="9.44140625" style="105" customWidth="1"/>
    <col min="10238" max="10487" width="8.88671875" style="105"/>
    <col min="10488" max="10488" width="8.5546875" style="105" customWidth="1"/>
    <col min="10489" max="10489" width="64.33203125" style="105" customWidth="1"/>
    <col min="10490" max="10490" width="48.109375" style="105" customWidth="1"/>
    <col min="10491" max="10491" width="8.33203125" style="105" customWidth="1"/>
    <col min="10492" max="10492" width="10.21875" style="105" customWidth="1"/>
    <col min="10493" max="10493" width="9.44140625" style="105" customWidth="1"/>
    <col min="10494" max="10743" width="8.88671875" style="105"/>
    <col min="10744" max="10744" width="8.5546875" style="105" customWidth="1"/>
    <col min="10745" max="10745" width="64.33203125" style="105" customWidth="1"/>
    <col min="10746" max="10746" width="48.109375" style="105" customWidth="1"/>
    <col min="10747" max="10747" width="8.33203125" style="105" customWidth="1"/>
    <col min="10748" max="10748" width="10.21875" style="105" customWidth="1"/>
    <col min="10749" max="10749" width="9.44140625" style="105" customWidth="1"/>
    <col min="10750" max="10999" width="8.88671875" style="105"/>
    <col min="11000" max="11000" width="8.5546875" style="105" customWidth="1"/>
    <col min="11001" max="11001" width="64.33203125" style="105" customWidth="1"/>
    <col min="11002" max="11002" width="48.109375" style="105" customWidth="1"/>
    <col min="11003" max="11003" width="8.33203125" style="105" customWidth="1"/>
    <col min="11004" max="11004" width="10.21875" style="105" customWidth="1"/>
    <col min="11005" max="11005" width="9.44140625" style="105" customWidth="1"/>
    <col min="11006" max="11255" width="8.88671875" style="105"/>
    <col min="11256" max="11256" width="8.5546875" style="105" customWidth="1"/>
    <col min="11257" max="11257" width="64.33203125" style="105" customWidth="1"/>
    <col min="11258" max="11258" width="48.109375" style="105" customWidth="1"/>
    <col min="11259" max="11259" width="8.33203125" style="105" customWidth="1"/>
    <col min="11260" max="11260" width="10.21875" style="105" customWidth="1"/>
    <col min="11261" max="11261" width="9.44140625" style="105" customWidth="1"/>
    <col min="11262" max="11511" width="8.88671875" style="105"/>
    <col min="11512" max="11512" width="8.5546875" style="105" customWidth="1"/>
    <col min="11513" max="11513" width="64.33203125" style="105" customWidth="1"/>
    <col min="11514" max="11514" width="48.109375" style="105" customWidth="1"/>
    <col min="11515" max="11515" width="8.33203125" style="105" customWidth="1"/>
    <col min="11516" max="11516" width="10.21875" style="105" customWidth="1"/>
    <col min="11517" max="11517" width="9.44140625" style="105" customWidth="1"/>
    <col min="11518" max="11767" width="8.88671875" style="105"/>
    <col min="11768" max="11768" width="8.5546875" style="105" customWidth="1"/>
    <col min="11769" max="11769" width="64.33203125" style="105" customWidth="1"/>
    <col min="11770" max="11770" width="48.109375" style="105" customWidth="1"/>
    <col min="11771" max="11771" width="8.33203125" style="105" customWidth="1"/>
    <col min="11772" max="11772" width="10.21875" style="105" customWidth="1"/>
    <col min="11773" max="11773" width="9.44140625" style="105" customWidth="1"/>
    <col min="11774" max="12023" width="8.88671875" style="105"/>
    <col min="12024" max="12024" width="8.5546875" style="105" customWidth="1"/>
    <col min="12025" max="12025" width="64.33203125" style="105" customWidth="1"/>
    <col min="12026" max="12026" width="48.109375" style="105" customWidth="1"/>
    <col min="12027" max="12027" width="8.33203125" style="105" customWidth="1"/>
    <col min="12028" max="12028" width="10.21875" style="105" customWidth="1"/>
    <col min="12029" max="12029" width="9.44140625" style="105" customWidth="1"/>
    <col min="12030" max="12279" width="8.88671875" style="105"/>
    <col min="12280" max="12280" width="8.5546875" style="105" customWidth="1"/>
    <col min="12281" max="12281" width="64.33203125" style="105" customWidth="1"/>
    <col min="12282" max="12282" width="48.109375" style="105" customWidth="1"/>
    <col min="12283" max="12283" width="8.33203125" style="105" customWidth="1"/>
    <col min="12284" max="12284" width="10.21875" style="105" customWidth="1"/>
    <col min="12285" max="12285" width="9.44140625" style="105" customWidth="1"/>
    <col min="12286" max="12535" width="8.88671875" style="105"/>
    <col min="12536" max="12536" width="8.5546875" style="105" customWidth="1"/>
    <col min="12537" max="12537" width="64.33203125" style="105" customWidth="1"/>
    <col min="12538" max="12538" width="48.109375" style="105" customWidth="1"/>
    <col min="12539" max="12539" width="8.33203125" style="105" customWidth="1"/>
    <col min="12540" max="12540" width="10.21875" style="105" customWidth="1"/>
    <col min="12541" max="12541" width="9.44140625" style="105" customWidth="1"/>
    <col min="12542" max="12791" width="8.88671875" style="105"/>
    <col min="12792" max="12792" width="8.5546875" style="105" customWidth="1"/>
    <col min="12793" max="12793" width="64.33203125" style="105" customWidth="1"/>
    <col min="12794" max="12794" width="48.109375" style="105" customWidth="1"/>
    <col min="12795" max="12795" width="8.33203125" style="105" customWidth="1"/>
    <col min="12796" max="12796" width="10.21875" style="105" customWidth="1"/>
    <col min="12797" max="12797" width="9.44140625" style="105" customWidth="1"/>
    <col min="12798" max="13047" width="8.88671875" style="105"/>
    <col min="13048" max="13048" width="8.5546875" style="105" customWidth="1"/>
    <col min="13049" max="13049" width="64.33203125" style="105" customWidth="1"/>
    <col min="13050" max="13050" width="48.109375" style="105" customWidth="1"/>
    <col min="13051" max="13051" width="8.33203125" style="105" customWidth="1"/>
    <col min="13052" max="13052" width="10.21875" style="105" customWidth="1"/>
    <col min="13053" max="13053" width="9.44140625" style="105" customWidth="1"/>
    <col min="13054" max="13303" width="8.88671875" style="105"/>
    <col min="13304" max="13304" width="8.5546875" style="105" customWidth="1"/>
    <col min="13305" max="13305" width="64.33203125" style="105" customWidth="1"/>
    <col min="13306" max="13306" width="48.109375" style="105" customWidth="1"/>
    <col min="13307" max="13307" width="8.33203125" style="105" customWidth="1"/>
    <col min="13308" max="13308" width="10.21875" style="105" customWidth="1"/>
    <col min="13309" max="13309" width="9.44140625" style="105" customWidth="1"/>
    <col min="13310" max="13559" width="8.88671875" style="105"/>
    <col min="13560" max="13560" width="8.5546875" style="105" customWidth="1"/>
    <col min="13561" max="13561" width="64.33203125" style="105" customWidth="1"/>
    <col min="13562" max="13562" width="48.109375" style="105" customWidth="1"/>
    <col min="13563" max="13563" width="8.33203125" style="105" customWidth="1"/>
    <col min="13564" max="13564" width="10.21875" style="105" customWidth="1"/>
    <col min="13565" max="13565" width="9.44140625" style="105" customWidth="1"/>
    <col min="13566" max="13815" width="8.88671875" style="105"/>
    <col min="13816" max="13816" width="8.5546875" style="105" customWidth="1"/>
    <col min="13817" max="13817" width="64.33203125" style="105" customWidth="1"/>
    <col min="13818" max="13818" width="48.109375" style="105" customWidth="1"/>
    <col min="13819" max="13819" width="8.33203125" style="105" customWidth="1"/>
    <col min="13820" max="13820" width="10.21875" style="105" customWidth="1"/>
    <col min="13821" max="13821" width="9.44140625" style="105" customWidth="1"/>
    <col min="13822" max="14071" width="8.88671875" style="105"/>
    <col min="14072" max="14072" width="8.5546875" style="105" customWidth="1"/>
    <col min="14073" max="14073" width="64.33203125" style="105" customWidth="1"/>
    <col min="14074" max="14074" width="48.109375" style="105" customWidth="1"/>
    <col min="14075" max="14075" width="8.33203125" style="105" customWidth="1"/>
    <col min="14076" max="14076" width="10.21875" style="105" customWidth="1"/>
    <col min="14077" max="14077" width="9.44140625" style="105" customWidth="1"/>
    <col min="14078" max="14327" width="8.88671875" style="105"/>
    <col min="14328" max="14328" width="8.5546875" style="105" customWidth="1"/>
    <col min="14329" max="14329" width="64.33203125" style="105" customWidth="1"/>
    <col min="14330" max="14330" width="48.109375" style="105" customWidth="1"/>
    <col min="14331" max="14331" width="8.33203125" style="105" customWidth="1"/>
    <col min="14332" max="14332" width="10.21875" style="105" customWidth="1"/>
    <col min="14333" max="14333" width="9.44140625" style="105" customWidth="1"/>
    <col min="14334" max="14583" width="8.88671875" style="105"/>
    <col min="14584" max="14584" width="8.5546875" style="105" customWidth="1"/>
    <col min="14585" max="14585" width="64.33203125" style="105" customWidth="1"/>
    <col min="14586" max="14586" width="48.109375" style="105" customWidth="1"/>
    <col min="14587" max="14587" width="8.33203125" style="105" customWidth="1"/>
    <col min="14588" max="14588" width="10.21875" style="105" customWidth="1"/>
    <col min="14589" max="14589" width="9.44140625" style="105" customWidth="1"/>
    <col min="14590" max="14839" width="8.88671875" style="105"/>
    <col min="14840" max="14840" width="8.5546875" style="105" customWidth="1"/>
    <col min="14841" max="14841" width="64.33203125" style="105" customWidth="1"/>
    <col min="14842" max="14842" width="48.109375" style="105" customWidth="1"/>
    <col min="14843" max="14843" width="8.33203125" style="105" customWidth="1"/>
    <col min="14844" max="14844" width="10.21875" style="105" customWidth="1"/>
    <col min="14845" max="14845" width="9.44140625" style="105" customWidth="1"/>
    <col min="14846" max="15095" width="8.88671875" style="105"/>
    <col min="15096" max="15096" width="8.5546875" style="105" customWidth="1"/>
    <col min="15097" max="15097" width="64.33203125" style="105" customWidth="1"/>
    <col min="15098" max="15098" width="48.109375" style="105" customWidth="1"/>
    <col min="15099" max="15099" width="8.33203125" style="105" customWidth="1"/>
    <col min="15100" max="15100" width="10.21875" style="105" customWidth="1"/>
    <col min="15101" max="15101" width="9.44140625" style="105" customWidth="1"/>
    <col min="15102" max="15351" width="8.88671875" style="105"/>
    <col min="15352" max="15352" width="8.5546875" style="105" customWidth="1"/>
    <col min="15353" max="15353" width="64.33203125" style="105" customWidth="1"/>
    <col min="15354" max="15354" width="48.109375" style="105" customWidth="1"/>
    <col min="15355" max="15355" width="8.33203125" style="105" customWidth="1"/>
    <col min="15356" max="15356" width="10.21875" style="105" customWidth="1"/>
    <col min="15357" max="15357" width="9.44140625" style="105" customWidth="1"/>
    <col min="15358" max="15607" width="8.88671875" style="105"/>
    <col min="15608" max="15608" width="8.5546875" style="105" customWidth="1"/>
    <col min="15609" max="15609" width="64.33203125" style="105" customWidth="1"/>
    <col min="15610" max="15610" width="48.109375" style="105" customWidth="1"/>
    <col min="15611" max="15611" width="8.33203125" style="105" customWidth="1"/>
    <col min="15612" max="15612" width="10.21875" style="105" customWidth="1"/>
    <col min="15613" max="15613" width="9.44140625" style="105" customWidth="1"/>
    <col min="15614" max="15863" width="8.88671875" style="105"/>
    <col min="15864" max="15864" width="8.5546875" style="105" customWidth="1"/>
    <col min="15865" max="15865" width="64.33203125" style="105" customWidth="1"/>
    <col min="15866" max="15866" width="48.109375" style="105" customWidth="1"/>
    <col min="15867" max="15867" width="8.33203125" style="105" customWidth="1"/>
    <col min="15868" max="15868" width="10.21875" style="105" customWidth="1"/>
    <col min="15869" max="15869" width="9.44140625" style="105" customWidth="1"/>
    <col min="15870" max="16119" width="8.88671875" style="105"/>
    <col min="16120" max="16120" width="8.5546875" style="105" customWidth="1"/>
    <col min="16121" max="16121" width="64.33203125" style="105" customWidth="1"/>
    <col min="16122" max="16122" width="48.109375" style="105" customWidth="1"/>
    <col min="16123" max="16123" width="8.33203125" style="105" customWidth="1"/>
    <col min="16124" max="16124" width="10.21875" style="105" customWidth="1"/>
    <col min="16125" max="16125" width="9.44140625" style="105" customWidth="1"/>
    <col min="16126" max="16375" width="8.88671875" style="105"/>
    <col min="16376" max="16384" width="8.77734375" style="105" customWidth="1"/>
  </cols>
  <sheetData>
    <row r="1" spans="1:6" ht="39.6" customHeight="1">
      <c r="A1" s="106"/>
      <c r="B1" s="255" t="s">
        <v>967</v>
      </c>
      <c r="C1" s="107"/>
      <c r="D1" s="107"/>
      <c r="F1" s="479" t="s">
        <v>117</v>
      </c>
    </row>
    <row r="2" spans="1:6" ht="23.25" customHeight="1">
      <c r="A2" s="108"/>
      <c r="B2" s="109"/>
      <c r="C2" s="108"/>
      <c r="D2" s="108"/>
    </row>
    <row r="3" spans="1:6" ht="40.5" customHeight="1">
      <c r="A3" s="284"/>
      <c r="B3" s="285" t="s">
        <v>2161</v>
      </c>
      <c r="C3" s="284"/>
      <c r="D3" s="284"/>
    </row>
    <row r="4" spans="1:6" ht="34.15" customHeight="1">
      <c r="A4" s="395"/>
      <c r="B4" s="985" t="s">
        <v>1214</v>
      </c>
      <c r="C4" s="985"/>
      <c r="D4" s="985"/>
      <c r="E4" s="986"/>
    </row>
    <row r="5" spans="1:6" ht="26.45" customHeight="1">
      <c r="A5" s="258"/>
      <c r="B5" s="987" t="s">
        <v>61</v>
      </c>
      <c r="C5" s="987"/>
      <c r="D5" s="987"/>
      <c r="E5" s="988"/>
    </row>
    <row r="6" spans="1:6" ht="15" customHeight="1">
      <c r="A6" s="396" t="s">
        <v>87</v>
      </c>
      <c r="B6" s="112"/>
      <c r="C6" s="599" t="s">
        <v>48</v>
      </c>
      <c r="D6" s="256" t="s">
        <v>48</v>
      </c>
      <c r="E6" s="397" t="s">
        <v>48</v>
      </c>
    </row>
    <row r="7" spans="1:6" ht="15" customHeight="1">
      <c r="A7" s="259" t="s">
        <v>49</v>
      </c>
      <c r="B7" s="260"/>
      <c r="C7" s="599" t="s">
        <v>50</v>
      </c>
      <c r="D7" s="256" t="s">
        <v>51</v>
      </c>
      <c r="E7" s="257" t="s">
        <v>826</v>
      </c>
    </row>
    <row r="8" spans="1:6" ht="15" customHeight="1">
      <c r="A8" s="261" t="s">
        <v>53</v>
      </c>
      <c r="B8" s="262"/>
      <c r="C8" s="600" t="s">
        <v>54</v>
      </c>
      <c r="D8" s="256" t="s">
        <v>55</v>
      </c>
      <c r="E8" s="263"/>
    </row>
    <row r="9" spans="1:6" s="110" customFormat="1" ht="17.25">
      <c r="A9" s="398"/>
      <c r="B9" s="399" t="s">
        <v>532</v>
      </c>
      <c r="C9" s="400"/>
      <c r="D9" s="400"/>
      <c r="E9" s="401"/>
    </row>
    <row r="10" spans="1:6" s="110" customFormat="1" ht="13.5" customHeight="1">
      <c r="A10" s="286"/>
      <c r="B10" s="402"/>
      <c r="C10" s="403"/>
      <c r="D10" s="404"/>
      <c r="E10" s="428"/>
    </row>
    <row r="11" spans="1:6" s="113" customFormat="1" ht="13.5" customHeight="1">
      <c r="A11" s="427" t="s">
        <v>1287</v>
      </c>
      <c r="B11" s="429" t="s">
        <v>1876</v>
      </c>
      <c r="C11" s="601">
        <v>4500</v>
      </c>
      <c r="D11" s="601">
        <f>6840-C11</f>
        <v>2340</v>
      </c>
      <c r="E11" s="431">
        <v>0.34</v>
      </c>
    </row>
    <row r="12" spans="1:6" s="113" customFormat="1" ht="13.5" customHeight="1">
      <c r="A12" s="427"/>
      <c r="B12" s="427" t="s">
        <v>497</v>
      </c>
      <c r="C12" s="602"/>
      <c r="D12" s="602"/>
      <c r="E12" s="430"/>
    </row>
    <row r="13" spans="1:6" s="113" customFormat="1" ht="13.5" customHeight="1">
      <c r="A13" s="427"/>
      <c r="B13" s="427" t="s">
        <v>1257</v>
      </c>
      <c r="C13" s="602"/>
      <c r="D13" s="603"/>
      <c r="E13" s="430"/>
    </row>
    <row r="14" spans="1:6" s="113" customFormat="1" ht="13.5" customHeight="1">
      <c r="A14" s="427" t="s">
        <v>1747</v>
      </c>
      <c r="B14" s="429" t="s">
        <v>1875</v>
      </c>
      <c r="C14" s="601">
        <v>5000</v>
      </c>
      <c r="D14" s="602">
        <f>9100-C14</f>
        <v>4100</v>
      </c>
      <c r="E14" s="432">
        <v>0.45</v>
      </c>
      <c r="F14" s="415"/>
    </row>
    <row r="15" spans="1:6" s="113" customFormat="1" ht="13.5" customHeight="1">
      <c r="A15" s="427"/>
      <c r="B15" s="405" t="s">
        <v>1746</v>
      </c>
      <c r="C15" s="602"/>
      <c r="D15" s="602"/>
      <c r="E15" s="433"/>
    </row>
    <row r="16" spans="1:6" s="113" customFormat="1" ht="13.5" customHeight="1">
      <c r="A16" s="427"/>
      <c r="B16" s="405" t="s">
        <v>762</v>
      </c>
      <c r="C16" s="603"/>
      <c r="D16" s="602"/>
      <c r="E16" s="434"/>
    </row>
    <row r="17" spans="1:5">
      <c r="A17" s="407" t="s">
        <v>18</v>
      </c>
      <c r="B17" s="642" t="s">
        <v>533</v>
      </c>
      <c r="C17" s="604">
        <v>1450</v>
      </c>
      <c r="D17" s="605">
        <v>1349</v>
      </c>
      <c r="E17" s="406">
        <v>0.48</v>
      </c>
    </row>
    <row r="18" spans="1:5" s="113" customFormat="1" ht="12.75">
      <c r="A18" s="408" t="s">
        <v>19</v>
      </c>
      <c r="B18" s="410" t="s">
        <v>534</v>
      </c>
      <c r="C18" s="606">
        <v>1650</v>
      </c>
      <c r="D18" s="607">
        <v>1349</v>
      </c>
      <c r="E18" s="406">
        <v>0.45</v>
      </c>
    </row>
    <row r="19" spans="1:5">
      <c r="A19" s="407" t="s">
        <v>20</v>
      </c>
      <c r="B19" s="643" t="s">
        <v>535</v>
      </c>
      <c r="C19" s="608">
        <v>1500</v>
      </c>
      <c r="D19" s="609">
        <v>1399</v>
      </c>
      <c r="E19" s="406">
        <v>0.48</v>
      </c>
    </row>
    <row r="20" spans="1:5">
      <c r="A20" s="407" t="s">
        <v>21</v>
      </c>
      <c r="B20" s="643" t="s">
        <v>536</v>
      </c>
      <c r="C20" s="608">
        <v>1620</v>
      </c>
      <c r="D20" s="609">
        <v>1479</v>
      </c>
      <c r="E20" s="406">
        <v>0.48</v>
      </c>
    </row>
    <row r="21" spans="1:5">
      <c r="A21" s="409" t="s">
        <v>78</v>
      </c>
      <c r="B21" s="644" t="s">
        <v>537</v>
      </c>
      <c r="C21" s="610">
        <v>2010</v>
      </c>
      <c r="D21" s="605">
        <v>1029</v>
      </c>
      <c r="E21" s="406">
        <v>0.34</v>
      </c>
    </row>
    <row r="22" spans="1:5">
      <c r="A22" s="119" t="s">
        <v>79</v>
      </c>
      <c r="B22" s="644" t="s">
        <v>538</v>
      </c>
      <c r="C22" s="610">
        <v>1910</v>
      </c>
      <c r="D22" s="605">
        <v>1089</v>
      </c>
      <c r="E22" s="406">
        <v>0.36</v>
      </c>
    </row>
    <row r="23" spans="1:5">
      <c r="A23" s="119" t="s">
        <v>495</v>
      </c>
      <c r="B23" s="645" t="s">
        <v>539</v>
      </c>
      <c r="C23" s="611">
        <v>2300</v>
      </c>
      <c r="D23" s="612">
        <v>1299</v>
      </c>
      <c r="E23" s="406">
        <v>0.36</v>
      </c>
    </row>
    <row r="24" spans="1:5">
      <c r="A24" s="119" t="s">
        <v>496</v>
      </c>
      <c r="B24" s="645" t="s">
        <v>540</v>
      </c>
      <c r="C24" s="611">
        <v>2500</v>
      </c>
      <c r="D24" s="612">
        <v>1279</v>
      </c>
      <c r="E24" s="406">
        <v>0.34</v>
      </c>
    </row>
    <row r="25" spans="1:5" ht="15">
      <c r="A25" s="115"/>
      <c r="B25" s="114"/>
      <c r="C25" s="613"/>
      <c r="D25" s="605"/>
      <c r="E25" s="410"/>
    </row>
    <row r="26" spans="1:5" ht="17.25">
      <c r="A26" s="398"/>
      <c r="B26" s="399" t="s">
        <v>1062</v>
      </c>
      <c r="C26" s="400"/>
      <c r="D26" s="400"/>
      <c r="E26" s="401"/>
    </row>
    <row r="27" spans="1:5">
      <c r="A27" s="478" t="s">
        <v>541</v>
      </c>
      <c r="B27" s="614" t="s">
        <v>542</v>
      </c>
      <c r="C27" s="611">
        <v>2719</v>
      </c>
      <c r="D27" s="615">
        <v>680</v>
      </c>
      <c r="E27" s="477">
        <v>0.2</v>
      </c>
    </row>
    <row r="28" spans="1:5">
      <c r="A28" s="478" t="s">
        <v>543</v>
      </c>
      <c r="B28" s="614" t="s">
        <v>544</v>
      </c>
      <c r="C28" s="616">
        <v>2719</v>
      </c>
      <c r="D28" s="603">
        <v>680</v>
      </c>
      <c r="E28" s="477">
        <v>0.2</v>
      </c>
    </row>
    <row r="29" spans="1:5">
      <c r="A29" s="478" t="s">
        <v>545</v>
      </c>
      <c r="B29" s="614" t="s">
        <v>546</v>
      </c>
      <c r="C29" s="616">
        <v>439</v>
      </c>
      <c r="D29" s="603">
        <v>110</v>
      </c>
      <c r="E29" s="477">
        <v>0.2</v>
      </c>
    </row>
    <row r="30" spans="1:5">
      <c r="A30" s="478" t="s">
        <v>547</v>
      </c>
      <c r="B30" s="614" t="s">
        <v>548</v>
      </c>
      <c r="C30" s="616">
        <v>503</v>
      </c>
      <c r="D30" s="603">
        <v>126</v>
      </c>
      <c r="E30" s="477">
        <v>0.2</v>
      </c>
    </row>
    <row r="31" spans="1:5">
      <c r="A31" s="478" t="s">
        <v>549</v>
      </c>
      <c r="B31" s="614" t="s">
        <v>550</v>
      </c>
      <c r="C31" s="616">
        <v>3168</v>
      </c>
      <c r="D31" s="603">
        <v>792</v>
      </c>
      <c r="E31" s="477">
        <v>0.2</v>
      </c>
    </row>
    <row r="32" spans="1:5">
      <c r="A32" s="478" t="s">
        <v>551</v>
      </c>
      <c r="B32" s="614" t="s">
        <v>552</v>
      </c>
      <c r="C32" s="616">
        <v>8536</v>
      </c>
      <c r="D32" s="603">
        <v>2134</v>
      </c>
      <c r="E32" s="477">
        <v>0.2</v>
      </c>
    </row>
    <row r="33" spans="1:5">
      <c r="A33" s="478" t="s">
        <v>553</v>
      </c>
      <c r="B33" s="614" t="s">
        <v>554</v>
      </c>
      <c r="C33" s="616">
        <v>8856</v>
      </c>
      <c r="D33" s="603">
        <v>2214</v>
      </c>
      <c r="E33" s="477">
        <v>0.2</v>
      </c>
    </row>
    <row r="34" spans="1:5">
      <c r="A34" s="478" t="s">
        <v>555</v>
      </c>
      <c r="B34" s="614" t="s">
        <v>556</v>
      </c>
      <c r="C34" s="616">
        <v>2800</v>
      </c>
      <c r="D34" s="603">
        <v>700</v>
      </c>
      <c r="E34" s="477">
        <v>0.2</v>
      </c>
    </row>
    <row r="35" spans="1:5">
      <c r="A35" s="478" t="s">
        <v>557</v>
      </c>
      <c r="B35" s="614" t="s">
        <v>558</v>
      </c>
      <c r="C35" s="616">
        <v>1615</v>
      </c>
      <c r="D35" s="603">
        <v>404</v>
      </c>
      <c r="E35" s="477">
        <v>0.2</v>
      </c>
    </row>
    <row r="36" spans="1:5">
      <c r="A36" s="478" t="s">
        <v>559</v>
      </c>
      <c r="B36" s="614" t="s">
        <v>560</v>
      </c>
      <c r="C36" s="616">
        <v>3215</v>
      </c>
      <c r="D36" s="603">
        <v>804</v>
      </c>
      <c r="E36" s="477">
        <v>0.2</v>
      </c>
    </row>
    <row r="37" spans="1:5">
      <c r="A37" s="478" t="s">
        <v>561</v>
      </c>
      <c r="B37" s="614" t="s">
        <v>562</v>
      </c>
      <c r="C37" s="616">
        <v>6495</v>
      </c>
      <c r="D37" s="603">
        <v>1624</v>
      </c>
      <c r="E37" s="477">
        <v>0.2</v>
      </c>
    </row>
    <row r="38" spans="1:5">
      <c r="A38" s="478" t="s">
        <v>563</v>
      </c>
      <c r="B38" s="614" t="s">
        <v>564</v>
      </c>
      <c r="C38" s="616">
        <v>320</v>
      </c>
      <c r="D38" s="603">
        <v>80</v>
      </c>
      <c r="E38" s="477">
        <v>0.2</v>
      </c>
    </row>
    <row r="39" spans="1:5">
      <c r="A39" s="478" t="s">
        <v>565</v>
      </c>
      <c r="B39" s="614" t="s">
        <v>566</v>
      </c>
      <c r="C39" s="616">
        <v>1280</v>
      </c>
      <c r="D39" s="603">
        <v>320</v>
      </c>
      <c r="E39" s="477">
        <v>0.2</v>
      </c>
    </row>
    <row r="40" spans="1:5">
      <c r="A40" s="478" t="s">
        <v>763</v>
      </c>
      <c r="B40" s="614" t="s">
        <v>764</v>
      </c>
      <c r="C40" s="616">
        <v>839</v>
      </c>
      <c r="D40" s="603">
        <v>210</v>
      </c>
      <c r="E40" s="477">
        <v>0.2</v>
      </c>
    </row>
    <row r="41" spans="1:5">
      <c r="A41" s="478" t="s">
        <v>567</v>
      </c>
      <c r="B41" s="614" t="s">
        <v>568</v>
      </c>
      <c r="C41" s="616">
        <v>463</v>
      </c>
      <c r="D41" s="603">
        <v>116</v>
      </c>
      <c r="E41" s="477">
        <v>0.2</v>
      </c>
    </row>
    <row r="42" spans="1:5">
      <c r="A42" s="478" t="s">
        <v>569</v>
      </c>
      <c r="B42" s="614" t="s">
        <v>570</v>
      </c>
      <c r="C42" s="616">
        <v>679</v>
      </c>
      <c r="D42" s="603">
        <v>170</v>
      </c>
      <c r="E42" s="477">
        <v>0.2</v>
      </c>
    </row>
    <row r="43" spans="1:5">
      <c r="A43" s="478" t="s">
        <v>571</v>
      </c>
      <c r="B43" s="614" t="s">
        <v>572</v>
      </c>
      <c r="C43" s="616">
        <v>519</v>
      </c>
      <c r="D43" s="603">
        <v>130</v>
      </c>
      <c r="E43" s="477">
        <v>0.2</v>
      </c>
    </row>
    <row r="44" spans="1:5">
      <c r="A44" s="478" t="s">
        <v>573</v>
      </c>
      <c r="B44" s="614" t="s">
        <v>574</v>
      </c>
      <c r="C44" s="616">
        <v>495</v>
      </c>
      <c r="D44" s="603">
        <v>124</v>
      </c>
      <c r="E44" s="477">
        <v>0.2</v>
      </c>
    </row>
    <row r="45" spans="1:5" s="287" customFormat="1">
      <c r="A45" s="478" t="s">
        <v>575</v>
      </c>
      <c r="B45" s="614" t="s">
        <v>576</v>
      </c>
      <c r="C45" s="616">
        <v>295</v>
      </c>
      <c r="D45" s="603">
        <v>74</v>
      </c>
      <c r="E45" s="477">
        <v>0.2</v>
      </c>
    </row>
    <row r="46" spans="1:5" s="287" customFormat="1">
      <c r="A46" s="478" t="s">
        <v>577</v>
      </c>
      <c r="B46" s="614" t="s">
        <v>578</v>
      </c>
      <c r="C46" s="616">
        <v>247</v>
      </c>
      <c r="D46" s="603">
        <v>62</v>
      </c>
      <c r="E46" s="477">
        <v>0.2</v>
      </c>
    </row>
    <row r="47" spans="1:5" s="287" customFormat="1">
      <c r="A47" s="478" t="s">
        <v>1063</v>
      </c>
      <c r="B47" s="614" t="s">
        <v>1064</v>
      </c>
      <c r="C47" s="616">
        <v>5800</v>
      </c>
      <c r="D47" s="603">
        <v>1450</v>
      </c>
      <c r="E47" s="477">
        <v>0.2</v>
      </c>
    </row>
    <row r="48" spans="1:5" s="287" customFormat="1">
      <c r="A48" s="478" t="s">
        <v>1065</v>
      </c>
      <c r="B48" s="614" t="s">
        <v>1066</v>
      </c>
      <c r="C48" s="616">
        <v>6000</v>
      </c>
      <c r="D48" s="603">
        <v>1500</v>
      </c>
      <c r="E48" s="477">
        <v>0.2</v>
      </c>
    </row>
    <row r="49" spans="1:5" s="287" customFormat="1" ht="15.75" customHeight="1">
      <c r="A49" s="478" t="s">
        <v>1067</v>
      </c>
      <c r="B49" s="614" t="s">
        <v>1068</v>
      </c>
      <c r="C49" s="616">
        <v>5000</v>
      </c>
      <c r="D49" s="603">
        <v>1250</v>
      </c>
      <c r="E49" s="477">
        <v>0.2</v>
      </c>
    </row>
    <row r="50" spans="1:5" s="287" customFormat="1">
      <c r="A50" s="478" t="s">
        <v>1069</v>
      </c>
      <c r="B50" s="614" t="s">
        <v>1070</v>
      </c>
      <c r="C50" s="616">
        <v>5200</v>
      </c>
      <c r="D50" s="603">
        <v>1300</v>
      </c>
      <c r="E50" s="477">
        <v>0.2</v>
      </c>
    </row>
    <row r="51" spans="1:5" s="287" customFormat="1" ht="15.75" customHeight="1">
      <c r="A51" s="478" t="s">
        <v>1071</v>
      </c>
      <c r="B51" s="614" t="s">
        <v>1072</v>
      </c>
      <c r="C51" s="616">
        <v>6600</v>
      </c>
      <c r="D51" s="603">
        <v>1650</v>
      </c>
      <c r="E51" s="477">
        <v>0.2</v>
      </c>
    </row>
    <row r="52" spans="1:5" s="287" customFormat="1">
      <c r="A52" s="478" t="s">
        <v>1073</v>
      </c>
      <c r="B52" s="614" t="s">
        <v>1074</v>
      </c>
      <c r="C52" s="616">
        <v>6800</v>
      </c>
      <c r="D52" s="603">
        <v>1700</v>
      </c>
      <c r="E52" s="477">
        <v>0.2</v>
      </c>
    </row>
    <row r="53" spans="1:5" ht="15" thickBot="1">
      <c r="A53" s="478" t="s">
        <v>579</v>
      </c>
      <c r="B53" s="614" t="s">
        <v>580</v>
      </c>
      <c r="C53" s="616">
        <v>687</v>
      </c>
      <c r="D53" s="603">
        <v>172</v>
      </c>
      <c r="E53" s="477">
        <v>0.2</v>
      </c>
    </row>
    <row r="54" spans="1:5" s="287" customFormat="1" ht="13.5" customHeight="1" thickBot="1">
      <c r="A54" s="476" t="s">
        <v>1518</v>
      </c>
      <c r="B54" s="476" t="s">
        <v>1519</v>
      </c>
      <c r="C54" s="603">
        <v>8456</v>
      </c>
      <c r="D54" s="603">
        <v>2114</v>
      </c>
      <c r="E54" s="406">
        <v>0.2</v>
      </c>
    </row>
    <row r="55" spans="1:5" s="287" customFormat="1" ht="15" thickBot="1">
      <c r="A55" s="475" t="s">
        <v>1520</v>
      </c>
      <c r="B55" s="475" t="s">
        <v>1521</v>
      </c>
      <c r="C55" s="603">
        <v>8776</v>
      </c>
      <c r="D55" s="603">
        <v>2194</v>
      </c>
      <c r="E55" s="406">
        <v>0.2</v>
      </c>
    </row>
    <row r="56" spans="1:5" s="287" customFormat="1" ht="15" thickBot="1">
      <c r="A56" s="475" t="s">
        <v>1522</v>
      </c>
      <c r="B56" s="475" t="s">
        <v>1523</v>
      </c>
      <c r="C56" s="603">
        <v>8166.4000000000005</v>
      </c>
      <c r="D56" s="603">
        <v>2402</v>
      </c>
      <c r="E56" s="406">
        <v>0.2</v>
      </c>
    </row>
    <row r="57" spans="1:5" s="287" customFormat="1" ht="15" customHeight="1" thickBot="1">
      <c r="A57" s="475" t="s">
        <v>1524</v>
      </c>
      <c r="B57" s="475" t="s">
        <v>1525</v>
      </c>
      <c r="C57" s="603">
        <v>13286.400000000001</v>
      </c>
      <c r="D57" s="603">
        <v>3322</v>
      </c>
      <c r="E57" s="406">
        <v>0.2</v>
      </c>
    </row>
    <row r="58" spans="1:5" ht="15" customHeight="1" thickBot="1">
      <c r="A58" s="475" t="s">
        <v>1526</v>
      </c>
      <c r="B58" s="475" t="s">
        <v>1527</v>
      </c>
      <c r="C58" s="603">
        <v>9766.4</v>
      </c>
      <c r="D58" s="603">
        <v>2442</v>
      </c>
      <c r="E58" s="406">
        <v>0.2</v>
      </c>
    </row>
    <row r="59" spans="1:5" ht="15" customHeight="1" thickBot="1">
      <c r="A59" s="475" t="s">
        <v>1528</v>
      </c>
      <c r="B59" s="475" t="s">
        <v>1529</v>
      </c>
      <c r="C59" s="603">
        <v>14950.400000000001</v>
      </c>
      <c r="D59" s="603">
        <v>3738</v>
      </c>
      <c r="E59" s="406">
        <v>0.2</v>
      </c>
    </row>
    <row r="60" spans="1:5" s="287" customFormat="1" ht="15" thickBot="1">
      <c r="A60" s="475" t="s">
        <v>1882</v>
      </c>
      <c r="B60" s="475" t="s">
        <v>1883</v>
      </c>
      <c r="C60" s="603">
        <v>2990.4</v>
      </c>
      <c r="D60" s="603">
        <v>747.59999999999991</v>
      </c>
      <c r="E60" s="406">
        <v>0.2</v>
      </c>
    </row>
    <row r="61" spans="1:5" s="287" customFormat="1" ht="15.75" customHeight="1" thickBot="1">
      <c r="A61" s="475" t="s">
        <v>1884</v>
      </c>
      <c r="B61" s="475" t="s">
        <v>1885</v>
      </c>
      <c r="C61" s="603">
        <v>2990.4</v>
      </c>
      <c r="D61" s="603">
        <v>747.59999999999991</v>
      </c>
      <c r="E61" s="406">
        <v>0.2</v>
      </c>
    </row>
    <row r="62" spans="1:5" ht="15" customHeight="1" thickBot="1">
      <c r="A62" s="475" t="s">
        <v>1886</v>
      </c>
      <c r="B62" s="475" t="s">
        <v>1887</v>
      </c>
      <c r="C62" s="603">
        <v>1279.2</v>
      </c>
      <c r="D62" s="603">
        <v>319.79999999999995</v>
      </c>
      <c r="E62" s="406">
        <v>0.2</v>
      </c>
    </row>
    <row r="63" spans="1:5" ht="15" customHeight="1" thickBot="1">
      <c r="A63" s="475" t="s">
        <v>1888</v>
      </c>
      <c r="B63" s="475" t="s">
        <v>1889</v>
      </c>
      <c r="C63" s="603">
        <v>2479.2000000000003</v>
      </c>
      <c r="D63" s="603">
        <v>619.79999999999973</v>
      </c>
      <c r="E63" s="406">
        <v>0.2</v>
      </c>
    </row>
    <row r="64" spans="1:5" ht="15" customHeight="1" thickBot="1">
      <c r="A64" s="475" t="s">
        <v>1890</v>
      </c>
      <c r="B64" s="475" t="s">
        <v>1891</v>
      </c>
      <c r="C64" s="603">
        <v>4799.2</v>
      </c>
      <c r="D64" s="603">
        <v>1199.8000000000002</v>
      </c>
      <c r="E64" s="406">
        <v>0.2</v>
      </c>
    </row>
    <row r="65" spans="1:5" ht="15" thickBot="1">
      <c r="A65" s="475" t="s">
        <v>1892</v>
      </c>
      <c r="B65" s="475" t="s">
        <v>1893</v>
      </c>
      <c r="C65" s="603">
        <v>8775.2000000000007</v>
      </c>
      <c r="D65" s="603">
        <v>2193.7999999999993</v>
      </c>
      <c r="E65" s="406">
        <v>0.2</v>
      </c>
    </row>
    <row r="66" spans="1:5" ht="15" thickBot="1">
      <c r="A66" s="475" t="s">
        <v>1894</v>
      </c>
      <c r="B66" s="475" t="s">
        <v>1895</v>
      </c>
      <c r="C66" s="603">
        <v>400</v>
      </c>
      <c r="D66" s="603">
        <v>100</v>
      </c>
      <c r="E66" s="406">
        <v>0.2</v>
      </c>
    </row>
    <row r="67" spans="1:5" ht="15" thickBot="1">
      <c r="A67" s="475" t="s">
        <v>1896</v>
      </c>
      <c r="B67" s="475" t="s">
        <v>1897</v>
      </c>
      <c r="C67" s="603">
        <v>1200</v>
      </c>
      <c r="D67" s="603">
        <v>300</v>
      </c>
      <c r="E67" s="406">
        <v>0.2</v>
      </c>
    </row>
    <row r="68" spans="1:5" ht="15">
      <c r="A68" s="117"/>
      <c r="B68" s="118"/>
      <c r="C68" s="616"/>
      <c r="D68" s="603"/>
      <c r="E68" s="412"/>
    </row>
    <row r="69" spans="1:5" ht="17.25">
      <c r="A69" s="398"/>
      <c r="B69" s="399" t="s">
        <v>581</v>
      </c>
      <c r="C69" s="400"/>
      <c r="D69" s="400"/>
      <c r="E69" s="401"/>
    </row>
    <row r="70" spans="1:5">
      <c r="A70" s="646" t="s">
        <v>582</v>
      </c>
      <c r="B70" s="647" t="s">
        <v>583</v>
      </c>
      <c r="C70" s="648">
        <v>877</v>
      </c>
      <c r="D70" s="649">
        <v>293</v>
      </c>
      <c r="E70" s="650">
        <v>0.25</v>
      </c>
    </row>
    <row r="71" spans="1:5">
      <c r="A71" s="646" t="s">
        <v>584</v>
      </c>
      <c r="B71" s="647" t="s">
        <v>585</v>
      </c>
      <c r="C71" s="648">
        <v>1387</v>
      </c>
      <c r="D71" s="649">
        <v>462</v>
      </c>
      <c r="E71" s="651">
        <v>0.25</v>
      </c>
    </row>
    <row r="72" spans="1:5">
      <c r="A72" s="646" t="s">
        <v>586</v>
      </c>
      <c r="B72" s="647" t="s">
        <v>587</v>
      </c>
      <c r="C72" s="648">
        <v>1387</v>
      </c>
      <c r="D72" s="649">
        <v>462</v>
      </c>
      <c r="E72" s="651">
        <v>0.25</v>
      </c>
    </row>
    <row r="73" spans="1:5">
      <c r="A73" s="646" t="s">
        <v>588</v>
      </c>
      <c r="B73" s="647" t="s">
        <v>589</v>
      </c>
      <c r="C73" s="648">
        <v>877</v>
      </c>
      <c r="D73" s="649">
        <v>293</v>
      </c>
      <c r="E73" s="651">
        <v>0.25</v>
      </c>
    </row>
    <row r="74" spans="1:5">
      <c r="A74" s="462" t="s">
        <v>1632</v>
      </c>
      <c r="B74" s="652" t="s">
        <v>1633</v>
      </c>
      <c r="C74" s="653">
        <v>1349</v>
      </c>
      <c r="D74" s="649">
        <v>500</v>
      </c>
      <c r="E74" s="651">
        <v>0.25</v>
      </c>
    </row>
    <row r="75" spans="1:5">
      <c r="A75" s="462" t="s">
        <v>1634</v>
      </c>
      <c r="B75" s="652" t="s">
        <v>1635</v>
      </c>
      <c r="C75" s="653">
        <v>1729</v>
      </c>
      <c r="D75" s="649">
        <v>575</v>
      </c>
      <c r="E75" s="651">
        <v>0.25</v>
      </c>
    </row>
    <row r="76" spans="1:5">
      <c r="A76" s="646" t="s">
        <v>590</v>
      </c>
      <c r="B76" s="647" t="s">
        <v>591</v>
      </c>
      <c r="C76" s="648">
        <v>1349</v>
      </c>
      <c r="D76" s="649">
        <v>450</v>
      </c>
      <c r="E76" s="651">
        <v>0.25</v>
      </c>
    </row>
    <row r="77" spans="1:5">
      <c r="A77" s="478" t="s">
        <v>592</v>
      </c>
      <c r="B77" s="614" t="s">
        <v>593</v>
      </c>
      <c r="C77" s="616">
        <v>2099</v>
      </c>
      <c r="D77" s="603">
        <v>700</v>
      </c>
      <c r="E77" s="654">
        <v>0.25</v>
      </c>
    </row>
    <row r="78" spans="1:5" ht="15">
      <c r="A78" s="117"/>
      <c r="B78" s="118"/>
      <c r="C78" s="616"/>
      <c r="D78" s="603"/>
      <c r="E78" s="411"/>
    </row>
    <row r="79" spans="1:5" ht="15">
      <c r="A79" s="117"/>
      <c r="B79" s="118"/>
      <c r="C79" s="616"/>
      <c r="D79" s="603"/>
      <c r="E79" s="412"/>
    </row>
    <row r="80" spans="1:5" ht="17.25">
      <c r="A80" s="398"/>
      <c r="B80" s="399" t="s">
        <v>594</v>
      </c>
      <c r="C80" s="400"/>
      <c r="D80" s="400"/>
      <c r="E80" s="401"/>
    </row>
    <row r="81" spans="1:5">
      <c r="A81" s="655" t="s">
        <v>1075</v>
      </c>
      <c r="B81" s="656" t="s">
        <v>1076</v>
      </c>
      <c r="C81" s="616">
        <v>4041</v>
      </c>
      <c r="D81" s="603">
        <v>449</v>
      </c>
      <c r="E81" s="657">
        <f>D81/C81</f>
        <v>0.1111111111111111</v>
      </c>
    </row>
    <row r="82" spans="1:5">
      <c r="A82" s="655" t="s">
        <v>1077</v>
      </c>
      <c r="B82" s="656" t="s">
        <v>1078</v>
      </c>
      <c r="C82" s="616">
        <v>4725</v>
      </c>
      <c r="D82" s="603">
        <v>525</v>
      </c>
      <c r="E82" s="657">
        <f t="shared" ref="E82:E114" si="0">D82/C82</f>
        <v>0.1111111111111111</v>
      </c>
    </row>
    <row r="83" spans="1:5">
      <c r="A83" s="655" t="s">
        <v>1079</v>
      </c>
      <c r="B83" s="656" t="s">
        <v>1080</v>
      </c>
      <c r="C83" s="616">
        <v>5358</v>
      </c>
      <c r="D83" s="603">
        <v>596</v>
      </c>
      <c r="E83" s="657">
        <f t="shared" si="0"/>
        <v>0.11123553564762971</v>
      </c>
    </row>
    <row r="84" spans="1:5">
      <c r="A84" s="655" t="s">
        <v>1081</v>
      </c>
      <c r="B84" s="656" t="s">
        <v>1082</v>
      </c>
      <c r="C84" s="616">
        <v>5913</v>
      </c>
      <c r="D84" s="603">
        <v>657</v>
      </c>
      <c r="E84" s="657">
        <f t="shared" si="0"/>
        <v>0.1111111111111111</v>
      </c>
    </row>
    <row r="85" spans="1:5">
      <c r="A85" s="655" t="s">
        <v>1083</v>
      </c>
      <c r="B85" s="656" t="s">
        <v>1084</v>
      </c>
      <c r="C85" s="616">
        <v>8140</v>
      </c>
      <c r="D85" s="603">
        <v>904</v>
      </c>
      <c r="E85" s="657">
        <f t="shared" si="0"/>
        <v>0.11105651105651106</v>
      </c>
    </row>
    <row r="86" spans="1:5">
      <c r="A86" s="655" t="s">
        <v>1085</v>
      </c>
      <c r="B86" s="656" t="s">
        <v>1086</v>
      </c>
      <c r="C86" s="616">
        <v>9940</v>
      </c>
      <c r="D86" s="603">
        <v>1104</v>
      </c>
      <c r="E86" s="657">
        <f t="shared" si="0"/>
        <v>0.11106639839034205</v>
      </c>
    </row>
    <row r="87" spans="1:5">
      <c r="A87" s="655" t="s">
        <v>1087</v>
      </c>
      <c r="B87" s="656" t="s">
        <v>1088</v>
      </c>
      <c r="C87" s="616">
        <v>11495</v>
      </c>
      <c r="D87" s="603">
        <v>1277</v>
      </c>
      <c r="E87" s="657">
        <f t="shared" si="0"/>
        <v>0.11109177903436276</v>
      </c>
    </row>
    <row r="88" spans="1:5">
      <c r="A88" s="655" t="s">
        <v>1089</v>
      </c>
      <c r="B88" s="656" t="s">
        <v>1090</v>
      </c>
      <c r="C88" s="616">
        <v>13036</v>
      </c>
      <c r="D88" s="603">
        <v>1448</v>
      </c>
      <c r="E88" s="657">
        <f t="shared" si="0"/>
        <v>0.11107701749002762</v>
      </c>
    </row>
    <row r="89" spans="1:5">
      <c r="A89" s="655" t="s">
        <v>1091</v>
      </c>
      <c r="B89" s="656" t="s">
        <v>1092</v>
      </c>
      <c r="C89" s="616">
        <v>14023</v>
      </c>
      <c r="D89" s="603">
        <v>1558</v>
      </c>
      <c r="E89" s="657">
        <f t="shared" si="0"/>
        <v>0.11110318762033801</v>
      </c>
    </row>
    <row r="90" spans="1:5">
      <c r="A90" s="655" t="s">
        <v>1093</v>
      </c>
      <c r="B90" s="656" t="s">
        <v>1094</v>
      </c>
      <c r="C90" s="616">
        <v>15904</v>
      </c>
      <c r="D90" s="603">
        <v>1767</v>
      </c>
      <c r="E90" s="657">
        <f t="shared" si="0"/>
        <v>0.11110412474849095</v>
      </c>
    </row>
    <row r="91" spans="1:5">
      <c r="A91" s="655" t="s">
        <v>1095</v>
      </c>
      <c r="B91" s="656" t="s">
        <v>1096</v>
      </c>
      <c r="C91" s="616">
        <v>1325</v>
      </c>
      <c r="D91" s="603">
        <v>151</v>
      </c>
      <c r="E91" s="657">
        <f t="shared" si="0"/>
        <v>0.11396226415094339</v>
      </c>
    </row>
    <row r="92" spans="1:5">
      <c r="A92" s="655" t="s">
        <v>1097</v>
      </c>
      <c r="B92" s="656" t="s">
        <v>1098</v>
      </c>
      <c r="C92" s="616">
        <v>2229</v>
      </c>
      <c r="D92" s="603">
        <v>247</v>
      </c>
      <c r="E92" s="657">
        <f t="shared" si="0"/>
        <v>0.11081202332884701</v>
      </c>
    </row>
    <row r="93" spans="1:5">
      <c r="A93" s="655" t="s">
        <v>1099</v>
      </c>
      <c r="B93" s="656" t="s">
        <v>1100</v>
      </c>
      <c r="C93" s="616">
        <v>3006</v>
      </c>
      <c r="D93" s="603">
        <v>334</v>
      </c>
      <c r="E93" s="657">
        <f t="shared" si="0"/>
        <v>0.1111111111111111</v>
      </c>
    </row>
    <row r="94" spans="1:5">
      <c r="A94" s="655" t="s">
        <v>1101</v>
      </c>
      <c r="B94" s="656" t="s">
        <v>1102</v>
      </c>
      <c r="C94" s="616">
        <v>3777</v>
      </c>
      <c r="D94" s="603">
        <v>419</v>
      </c>
      <c r="E94" s="657">
        <f t="shared" si="0"/>
        <v>0.11093460418321419</v>
      </c>
    </row>
    <row r="95" spans="1:5">
      <c r="A95" s="655" t="s">
        <v>1103</v>
      </c>
      <c r="B95" s="656" t="s">
        <v>1104</v>
      </c>
      <c r="C95" s="616">
        <v>2625</v>
      </c>
      <c r="D95" s="603">
        <v>291</v>
      </c>
      <c r="E95" s="657">
        <f t="shared" si="0"/>
        <v>0.11085714285714286</v>
      </c>
    </row>
    <row r="96" spans="1:5">
      <c r="A96" s="655" t="s">
        <v>1105</v>
      </c>
      <c r="B96" s="656" t="s">
        <v>1106</v>
      </c>
      <c r="C96" s="616">
        <v>3309</v>
      </c>
      <c r="D96" s="603">
        <v>367</v>
      </c>
      <c r="E96" s="657">
        <f t="shared" si="0"/>
        <v>0.11090964037473557</v>
      </c>
    </row>
    <row r="97" spans="1:6">
      <c r="A97" s="655" t="s">
        <v>1107</v>
      </c>
      <c r="B97" s="656" t="s">
        <v>1108</v>
      </c>
      <c r="C97" s="616">
        <v>1437</v>
      </c>
      <c r="D97" s="603">
        <v>159</v>
      </c>
      <c r="E97" s="657">
        <f t="shared" si="0"/>
        <v>0.11064718162839249</v>
      </c>
    </row>
    <row r="98" spans="1:6">
      <c r="A98" s="655" t="s">
        <v>1109</v>
      </c>
      <c r="B98" s="656" t="s">
        <v>1110</v>
      </c>
      <c r="C98" s="616">
        <v>2264</v>
      </c>
      <c r="D98" s="603">
        <v>252</v>
      </c>
      <c r="E98" s="657">
        <f t="shared" si="0"/>
        <v>0.11130742049469965</v>
      </c>
    </row>
    <row r="99" spans="1:6">
      <c r="A99" s="655" t="s">
        <v>1111</v>
      </c>
      <c r="B99" s="656" t="s">
        <v>1112</v>
      </c>
      <c r="C99" s="616">
        <v>3092</v>
      </c>
      <c r="D99" s="603">
        <v>344</v>
      </c>
      <c r="E99" s="657">
        <f t="shared" si="0"/>
        <v>0.11125485122897801</v>
      </c>
    </row>
    <row r="100" spans="1:6">
      <c r="A100" s="655" t="s">
        <v>1113</v>
      </c>
      <c r="B100" s="656" t="s">
        <v>1114</v>
      </c>
      <c r="C100" s="616">
        <v>3776</v>
      </c>
      <c r="D100" s="603">
        <v>420</v>
      </c>
      <c r="E100" s="657">
        <f t="shared" si="0"/>
        <v>0.11122881355932203</v>
      </c>
    </row>
    <row r="101" spans="1:6">
      <c r="A101" s="655" t="s">
        <v>1115</v>
      </c>
      <c r="B101" s="656" t="s">
        <v>1116</v>
      </c>
      <c r="C101" s="616">
        <v>3056</v>
      </c>
      <c r="D101" s="603">
        <v>340</v>
      </c>
      <c r="E101" s="657">
        <f t="shared" si="0"/>
        <v>0.11125654450261781</v>
      </c>
    </row>
    <row r="102" spans="1:6">
      <c r="A102" s="655" t="s">
        <v>1117</v>
      </c>
      <c r="B102" s="656" t="s">
        <v>1118</v>
      </c>
      <c r="C102" s="616">
        <v>3668</v>
      </c>
      <c r="D102" s="603">
        <v>408</v>
      </c>
      <c r="E102" s="657">
        <f t="shared" si="0"/>
        <v>0.11123227917121047</v>
      </c>
    </row>
    <row r="103" spans="1:6">
      <c r="A103" s="655" t="s">
        <v>1119</v>
      </c>
      <c r="B103" s="656" t="s">
        <v>1120</v>
      </c>
      <c r="C103" s="616">
        <v>4728</v>
      </c>
      <c r="D103" s="603">
        <v>526</v>
      </c>
      <c r="E103" s="657">
        <f t="shared" si="0"/>
        <v>0.11125211505922165</v>
      </c>
    </row>
    <row r="104" spans="1:6">
      <c r="A104" s="655" t="s">
        <v>1121</v>
      </c>
      <c r="B104" s="656" t="s">
        <v>1122</v>
      </c>
      <c r="C104" s="616">
        <v>1258</v>
      </c>
      <c r="D104" s="603">
        <v>140</v>
      </c>
      <c r="E104" s="657">
        <f t="shared" si="0"/>
        <v>0.11128775834658187</v>
      </c>
    </row>
    <row r="105" spans="1:6">
      <c r="A105" s="655" t="s">
        <v>1123</v>
      </c>
      <c r="B105" s="656" t="s">
        <v>1124</v>
      </c>
      <c r="C105" s="616">
        <v>1483</v>
      </c>
      <c r="D105" s="603">
        <v>165</v>
      </c>
      <c r="E105" s="657">
        <f t="shared" si="0"/>
        <v>0.11126095751854349</v>
      </c>
    </row>
    <row r="106" spans="1:6">
      <c r="A106" s="655" t="s">
        <v>1125</v>
      </c>
      <c r="B106" s="656" t="s">
        <v>1126</v>
      </c>
      <c r="C106" s="616">
        <v>5001</v>
      </c>
      <c r="D106" s="603">
        <v>556</v>
      </c>
      <c r="E106" s="657">
        <f t="shared" si="0"/>
        <v>0.11117776444711058</v>
      </c>
      <c r="F106" s="448"/>
    </row>
    <row r="107" spans="1:6">
      <c r="A107" s="646" t="s">
        <v>1898</v>
      </c>
      <c r="B107" s="658" t="s">
        <v>1899</v>
      </c>
      <c r="C107" s="609">
        <v>4960</v>
      </c>
      <c r="D107" s="609">
        <v>537</v>
      </c>
      <c r="E107" s="657">
        <f t="shared" si="0"/>
        <v>0.10826612903225806</v>
      </c>
    </row>
    <row r="108" spans="1:6">
      <c r="A108" s="646" t="s">
        <v>1900</v>
      </c>
      <c r="B108" s="658" t="s">
        <v>1901</v>
      </c>
      <c r="C108" s="609">
        <v>5644</v>
      </c>
      <c r="D108" s="609">
        <v>613</v>
      </c>
      <c r="E108" s="657">
        <f t="shared" si="0"/>
        <v>0.10861091424521616</v>
      </c>
    </row>
    <row r="109" spans="1:6">
      <c r="A109" s="646" t="s">
        <v>1902</v>
      </c>
      <c r="B109" s="658" t="s">
        <v>1903</v>
      </c>
      <c r="C109" s="609">
        <v>6832</v>
      </c>
      <c r="D109" s="609">
        <v>745</v>
      </c>
      <c r="E109" s="657">
        <f t="shared" si="0"/>
        <v>0.10904566744730679</v>
      </c>
    </row>
    <row r="110" spans="1:6">
      <c r="A110" s="646" t="s">
        <v>1904</v>
      </c>
      <c r="B110" s="658" t="s">
        <v>1905</v>
      </c>
      <c r="C110" s="609">
        <v>10432</v>
      </c>
      <c r="D110" s="609">
        <v>1145</v>
      </c>
      <c r="E110" s="657">
        <f t="shared" si="0"/>
        <v>0.10975843558282208</v>
      </c>
    </row>
    <row r="111" spans="1:6">
      <c r="A111" s="646" t="s">
        <v>1906</v>
      </c>
      <c r="B111" s="658" t="s">
        <v>1907</v>
      </c>
      <c r="C111" s="609">
        <v>13312</v>
      </c>
      <c r="D111" s="609">
        <v>1465</v>
      </c>
      <c r="E111" s="657">
        <f t="shared" si="0"/>
        <v>0.11005108173076923</v>
      </c>
    </row>
    <row r="112" spans="1:6">
      <c r="A112" s="646" t="s">
        <v>1908</v>
      </c>
      <c r="B112" s="658" t="s">
        <v>1909</v>
      </c>
      <c r="C112" s="609">
        <v>15472</v>
      </c>
      <c r="D112" s="609">
        <v>1705</v>
      </c>
      <c r="E112" s="657">
        <f t="shared" si="0"/>
        <v>0.11019906928645294</v>
      </c>
    </row>
    <row r="113" spans="1:5">
      <c r="A113" s="646" t="s">
        <v>1910</v>
      </c>
      <c r="B113" s="658" t="s">
        <v>1911</v>
      </c>
      <c r="C113" s="609">
        <v>13204</v>
      </c>
      <c r="D113" s="609">
        <v>1453</v>
      </c>
      <c r="E113" s="657">
        <f t="shared" si="0"/>
        <v>0.11004241139048773</v>
      </c>
    </row>
    <row r="114" spans="1:5">
      <c r="A114" s="646" t="s">
        <v>1912</v>
      </c>
      <c r="B114" s="658" t="s">
        <v>1913</v>
      </c>
      <c r="C114" s="609">
        <v>4748</v>
      </c>
      <c r="D114" s="609">
        <v>528</v>
      </c>
      <c r="E114" s="657">
        <f t="shared" si="0"/>
        <v>0.11120471777590564</v>
      </c>
    </row>
    <row r="115" spans="1:5">
      <c r="A115" s="333"/>
      <c r="B115" s="617"/>
      <c r="C115" s="616"/>
      <c r="D115" s="603"/>
      <c r="E115" s="659"/>
    </row>
    <row r="116" spans="1:5" ht="17.25">
      <c r="A116" s="398"/>
      <c r="B116" s="399" t="s">
        <v>595</v>
      </c>
      <c r="C116" s="660"/>
      <c r="D116" s="660"/>
      <c r="E116" s="661"/>
    </row>
    <row r="117" spans="1:5">
      <c r="A117" s="662" t="s">
        <v>596</v>
      </c>
      <c r="B117" s="663" t="s">
        <v>597</v>
      </c>
      <c r="C117" s="664">
        <v>12198</v>
      </c>
      <c r="D117" s="665">
        <v>1402</v>
      </c>
      <c r="E117" s="666">
        <v>0.11</v>
      </c>
    </row>
    <row r="118" spans="1:5">
      <c r="A118" s="662" t="s">
        <v>598</v>
      </c>
      <c r="B118" s="663" t="s">
        <v>599</v>
      </c>
      <c r="C118" s="664">
        <v>18027</v>
      </c>
      <c r="D118" s="665">
        <v>4473</v>
      </c>
      <c r="E118" s="666">
        <v>0.2</v>
      </c>
    </row>
    <row r="119" spans="1:5">
      <c r="A119" s="662" t="s">
        <v>600</v>
      </c>
      <c r="B119" s="663" t="s">
        <v>601</v>
      </c>
      <c r="C119" s="664">
        <v>12198</v>
      </c>
      <c r="D119" s="665">
        <v>1402</v>
      </c>
      <c r="E119" s="666">
        <v>0.11</v>
      </c>
    </row>
    <row r="120" spans="1:5">
      <c r="A120" s="662" t="s">
        <v>602</v>
      </c>
      <c r="B120" s="663" t="s">
        <v>603</v>
      </c>
      <c r="C120" s="664">
        <v>28571</v>
      </c>
      <c r="D120" s="665">
        <v>3429</v>
      </c>
      <c r="E120" s="666">
        <v>0.12</v>
      </c>
    </row>
    <row r="121" spans="1:5">
      <c r="A121" s="667" t="s">
        <v>1914</v>
      </c>
      <c r="B121" s="668" t="s">
        <v>604</v>
      </c>
      <c r="C121" s="669">
        <v>27608</v>
      </c>
      <c r="D121" s="670">
        <v>2392</v>
      </c>
      <c r="E121" s="671">
        <v>0.09</v>
      </c>
    </row>
    <row r="122" spans="1:5">
      <c r="A122" s="667" t="s">
        <v>605</v>
      </c>
      <c r="B122" s="668" t="s">
        <v>606</v>
      </c>
      <c r="C122" s="669">
        <v>44722</v>
      </c>
      <c r="D122" s="670">
        <v>11278</v>
      </c>
      <c r="E122" s="671">
        <v>0.2</v>
      </c>
    </row>
    <row r="123" spans="1:5">
      <c r="A123" s="672" t="s">
        <v>1915</v>
      </c>
      <c r="B123" s="672" t="s">
        <v>1916</v>
      </c>
      <c r="C123" s="673">
        <v>29693</v>
      </c>
      <c r="D123" s="673">
        <v>3582</v>
      </c>
      <c r="E123" s="674">
        <v>0.12</v>
      </c>
    </row>
    <row r="124" spans="1:5">
      <c r="A124" s="672" t="s">
        <v>1917</v>
      </c>
      <c r="B124" s="672" t="s">
        <v>1918</v>
      </c>
      <c r="C124" s="673">
        <v>51698</v>
      </c>
      <c r="D124" s="673">
        <v>7302</v>
      </c>
      <c r="E124" s="674">
        <v>0.14000000000000001</v>
      </c>
    </row>
    <row r="125" spans="1:5">
      <c r="C125" s="105"/>
    </row>
    <row r="126" spans="1:5">
      <c r="C126" s="105"/>
    </row>
    <row r="134" spans="3:3">
      <c r="C134" s="105"/>
    </row>
    <row r="138" spans="3:3">
      <c r="C138" s="105"/>
    </row>
    <row r="139" spans="3:3">
      <c r="C139" s="105"/>
    </row>
    <row r="140" spans="3:3">
      <c r="C140" s="105"/>
    </row>
    <row r="146" spans="3:3">
      <c r="C146" s="105"/>
    </row>
    <row r="150" spans="3:3">
      <c r="C150" s="105"/>
    </row>
    <row r="151" spans="3:3">
      <c r="C151" s="105"/>
    </row>
    <row r="152" spans="3:3">
      <c r="C152" s="105"/>
    </row>
  </sheetData>
  <mergeCells count="2">
    <mergeCell ref="B4:E4"/>
    <mergeCell ref="B5:E5"/>
  </mergeCells>
  <dataValidations count="1">
    <dataValidation allowBlank="1" showInputMessage="1" showErrorMessage="1" sqref="C75"/>
  </dataValidations>
  <hyperlinks>
    <hyperlink ref="F1" location="'ProLiant Smart Buy Servers'!A1" display="Summary"/>
  </hyperlinks>
  <printOptions horizontalCentered="1"/>
  <pageMargins left="0.3" right="0" top="0.5" bottom="0.74" header="0.5" footer="0.37"/>
  <pageSetup scale="73" fitToHeight="2"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J112"/>
  <sheetViews>
    <sheetView zoomScale="80" zoomScaleNormal="80" workbookViewId="0">
      <selection activeCell="A12" sqref="A12:B23"/>
    </sheetView>
  </sheetViews>
  <sheetFormatPr defaultColWidth="8.88671875" defaultRowHeight="14.25"/>
  <cols>
    <col min="1" max="1" width="18.109375" style="105" customWidth="1"/>
    <col min="2" max="2" width="61.5546875" style="105" customWidth="1"/>
    <col min="3" max="3" width="14.6640625" style="105" customWidth="1"/>
    <col min="4" max="6" width="8.88671875" style="105"/>
    <col min="7" max="7" width="27.77734375" style="105" customWidth="1"/>
    <col min="8" max="16384" width="8.88671875" style="105"/>
  </cols>
  <sheetData>
    <row r="1" spans="1:10" ht="15">
      <c r="A1" s="167" t="s">
        <v>641</v>
      </c>
      <c r="B1" s="141"/>
      <c r="C1" s="138"/>
      <c r="D1" s="311" t="s">
        <v>117</v>
      </c>
    </row>
    <row r="2" spans="1:10">
      <c r="A2" s="141"/>
      <c r="B2" s="141"/>
      <c r="C2" s="142"/>
    </row>
    <row r="3" spans="1:10" ht="15">
      <c r="A3" s="143" t="s">
        <v>36</v>
      </c>
      <c r="B3" s="116" t="s">
        <v>607</v>
      </c>
      <c r="C3" s="142"/>
    </row>
    <row r="4" spans="1:10" ht="15">
      <c r="A4" s="144" t="s">
        <v>62</v>
      </c>
      <c r="B4" s="127">
        <f>VLOOKUP($B$3,'ProLiant Smart Buy Servers'!B:Q,12,FALSE)</f>
        <v>1549</v>
      </c>
      <c r="C4" s="142"/>
    </row>
    <row r="5" spans="1:10" ht="21.75" customHeight="1">
      <c r="A5" s="145" t="s">
        <v>713</v>
      </c>
      <c r="B5" s="140">
        <f>VLOOKUP($B$3,'ProLiant Smart Buy Servers'!B:Q,13,FALSE)</f>
        <v>321</v>
      </c>
      <c r="C5" s="142"/>
    </row>
    <row r="6" spans="1:10" ht="15">
      <c r="A6" s="143"/>
      <c r="B6" s="146"/>
      <c r="C6" s="142"/>
    </row>
    <row r="7" spans="1:10" ht="15">
      <c r="A7" s="143"/>
      <c r="B7" s="146"/>
      <c r="C7" s="142"/>
    </row>
    <row r="8" spans="1:10" ht="15">
      <c r="A8" s="143" t="s">
        <v>39</v>
      </c>
      <c r="B8" s="146" t="s">
        <v>640</v>
      </c>
      <c r="C8" s="142"/>
    </row>
    <row r="9" spans="1:10" ht="15">
      <c r="A9" s="143" t="s">
        <v>40</v>
      </c>
      <c r="B9" s="104" t="s">
        <v>641</v>
      </c>
      <c r="C9" s="142"/>
    </row>
    <row r="10" spans="1:10" ht="15">
      <c r="A10" s="147"/>
      <c r="B10" s="131"/>
      <c r="C10" s="148"/>
    </row>
    <row r="11" spans="1:10" ht="15">
      <c r="A11" s="149" t="s">
        <v>41</v>
      </c>
      <c r="B11" s="122"/>
      <c r="C11" s="142"/>
      <c r="D11" s="149" t="s">
        <v>1235</v>
      </c>
      <c r="E11" s="377"/>
      <c r="F11" s="377"/>
      <c r="G11" s="377"/>
    </row>
    <row r="12" spans="1:10" ht="15">
      <c r="A12" s="150" t="s">
        <v>42</v>
      </c>
      <c r="B12" s="252" t="s">
        <v>168</v>
      </c>
      <c r="C12" s="142"/>
      <c r="D12" s="391" t="s">
        <v>1260</v>
      </c>
      <c r="E12" s="439">
        <v>693</v>
      </c>
      <c r="F12" s="377"/>
      <c r="G12" s="377"/>
    </row>
    <row r="13" spans="1:10" ht="15.75">
      <c r="A13" s="150" t="s">
        <v>59</v>
      </c>
      <c r="B13" s="139" t="s">
        <v>642</v>
      </c>
      <c r="C13" s="142"/>
      <c r="D13" s="387" t="s">
        <v>1556</v>
      </c>
      <c r="E13" s="356"/>
      <c r="F13" s="356"/>
      <c r="G13" s="356"/>
      <c r="H13" s="356"/>
      <c r="I13" s="356"/>
    </row>
    <row r="14" spans="1:10" ht="16.5" customHeight="1">
      <c r="A14" s="151" t="s">
        <v>44</v>
      </c>
      <c r="B14" s="139" t="s">
        <v>643</v>
      </c>
      <c r="C14" s="142"/>
      <c r="D14" s="386" t="s">
        <v>1231</v>
      </c>
      <c r="E14" s="356"/>
      <c r="F14" s="356"/>
      <c r="G14" s="356"/>
      <c r="H14" s="356"/>
      <c r="I14" s="356"/>
      <c r="J14" s="189"/>
    </row>
    <row r="15" spans="1:10" ht="15.75">
      <c r="A15" s="150" t="s">
        <v>45</v>
      </c>
      <c r="B15" s="252" t="s">
        <v>169</v>
      </c>
      <c r="C15" s="142"/>
      <c r="D15" s="386" t="s">
        <v>1232</v>
      </c>
      <c r="E15" s="356"/>
      <c r="F15" s="356"/>
      <c r="G15" s="356"/>
      <c r="H15" s="356"/>
      <c r="I15" s="356"/>
      <c r="J15" s="189"/>
    </row>
    <row r="16" spans="1:10" ht="15.75">
      <c r="A16" s="150" t="s">
        <v>46</v>
      </c>
      <c r="B16" s="252" t="s">
        <v>644</v>
      </c>
      <c r="C16" s="142"/>
      <c r="D16" s="386" t="s">
        <v>1233</v>
      </c>
      <c r="E16" s="356"/>
      <c r="F16" s="356"/>
      <c r="G16" s="356"/>
      <c r="H16" s="356"/>
      <c r="I16" s="356"/>
      <c r="J16" s="189"/>
    </row>
    <row r="17" spans="1:10" ht="15.75">
      <c r="A17" s="150" t="s">
        <v>11</v>
      </c>
      <c r="B17" s="135" t="s">
        <v>645</v>
      </c>
      <c r="C17" s="142"/>
      <c r="D17" s="386" t="s">
        <v>1234</v>
      </c>
      <c r="E17" s="356"/>
      <c r="F17" s="356"/>
      <c r="G17" s="356"/>
      <c r="H17" s="356"/>
      <c r="I17" s="356"/>
      <c r="J17" s="189"/>
    </row>
    <row r="18" spans="1:10" ht="15">
      <c r="A18" s="152" t="s">
        <v>10</v>
      </c>
      <c r="B18" s="252" t="s">
        <v>171</v>
      </c>
      <c r="C18" s="142"/>
      <c r="D18" s="445" t="s">
        <v>1569</v>
      </c>
      <c r="E18" s="446"/>
      <c r="F18" s="446"/>
      <c r="G18" s="446"/>
      <c r="H18" s="446"/>
      <c r="J18" s="189"/>
    </row>
    <row r="19" spans="1:10" ht="15">
      <c r="A19" s="150" t="s">
        <v>12</v>
      </c>
      <c r="B19" s="139" t="s">
        <v>114</v>
      </c>
      <c r="C19" s="142"/>
      <c r="D19" s="445" t="s">
        <v>1570</v>
      </c>
      <c r="E19" s="446"/>
      <c r="F19" s="446"/>
      <c r="G19" s="446"/>
      <c r="H19" s="446"/>
      <c r="I19" s="446"/>
      <c r="J19" s="189"/>
    </row>
    <row r="20" spans="1:10" ht="15">
      <c r="A20" s="150" t="s">
        <v>56</v>
      </c>
      <c r="B20" s="252" t="s">
        <v>646</v>
      </c>
      <c r="C20" s="142"/>
      <c r="D20" s="445" t="s">
        <v>1568</v>
      </c>
      <c r="E20" s="446"/>
      <c r="F20" s="446"/>
      <c r="G20" s="446"/>
      <c r="H20" s="446"/>
      <c r="I20" s="446"/>
      <c r="J20" s="189"/>
    </row>
    <row r="21" spans="1:10" ht="15.75">
      <c r="A21" s="150" t="s">
        <v>47</v>
      </c>
      <c r="B21" s="139" t="s">
        <v>172</v>
      </c>
      <c r="C21" s="142"/>
      <c r="D21" s="244"/>
      <c r="E21" s="244"/>
      <c r="F21" s="244"/>
      <c r="G21" s="244"/>
      <c r="H21" s="244"/>
      <c r="I21" s="244"/>
      <c r="J21" s="244"/>
    </row>
    <row r="22" spans="1:10">
      <c r="A22" s="153" t="s">
        <v>6</v>
      </c>
      <c r="B22" s="252" t="s">
        <v>173</v>
      </c>
      <c r="C22" s="142"/>
    </row>
    <row r="23" spans="1:10">
      <c r="A23" s="153" t="s">
        <v>13</v>
      </c>
      <c r="B23" s="252" t="s">
        <v>115</v>
      </c>
      <c r="C23" s="142"/>
    </row>
    <row r="24" spans="1:10" ht="15">
      <c r="A24" s="150" t="s">
        <v>57</v>
      </c>
      <c r="B24" s="168" t="s">
        <v>63</v>
      </c>
      <c r="C24" s="142"/>
    </row>
    <row r="25" spans="1:10">
      <c r="A25" s="154" t="s">
        <v>15</v>
      </c>
      <c r="B25" s="252" t="s">
        <v>290</v>
      </c>
      <c r="C25" s="142"/>
    </row>
    <row r="26" spans="1:10">
      <c r="A26" s="155"/>
      <c r="B26" s="156"/>
      <c r="C26" s="148"/>
    </row>
    <row r="27" spans="1:10">
      <c r="A27" s="104" t="s">
        <v>145</v>
      </c>
    </row>
    <row r="28" spans="1:10">
      <c r="A28" s="103" t="s">
        <v>146</v>
      </c>
    </row>
    <row r="29" spans="1:10">
      <c r="A29" s="137"/>
    </row>
    <row r="30" spans="1:10">
      <c r="A30" s="137"/>
    </row>
    <row r="31" spans="1:10">
      <c r="A31" s="137"/>
    </row>
    <row r="32" spans="1:10">
      <c r="A32" s="137"/>
    </row>
    <row r="33" spans="1:1">
      <c r="A33" s="137"/>
    </row>
    <row r="34" spans="1:1">
      <c r="A34" s="137"/>
    </row>
    <row r="35" spans="1:1">
      <c r="A35" s="137"/>
    </row>
    <row r="36" spans="1:1">
      <c r="A36" s="137"/>
    </row>
    <row r="37" spans="1:1">
      <c r="A37" s="137"/>
    </row>
    <row r="38" spans="1:1">
      <c r="A38" s="137"/>
    </row>
    <row r="39" spans="1:1">
      <c r="A39" s="137"/>
    </row>
    <row r="40" spans="1:1">
      <c r="A40" s="137"/>
    </row>
    <row r="41" spans="1:1">
      <c r="A41" s="137"/>
    </row>
    <row r="42" spans="1:1">
      <c r="A42" s="137"/>
    </row>
    <row r="43" spans="1:1">
      <c r="A43" s="137"/>
    </row>
    <row r="44" spans="1:1">
      <c r="A44" s="137"/>
    </row>
    <row r="45" spans="1:1">
      <c r="A45" s="137"/>
    </row>
    <row r="46" spans="1:1">
      <c r="A46" s="137"/>
    </row>
    <row r="47" spans="1:1">
      <c r="A47" s="137"/>
    </row>
    <row r="48" spans="1:1">
      <c r="A48" s="137"/>
    </row>
    <row r="49" spans="1:1">
      <c r="A49" s="137"/>
    </row>
    <row r="50" spans="1:1">
      <c r="A50" s="137"/>
    </row>
    <row r="51" spans="1:1">
      <c r="A51" s="137"/>
    </row>
    <row r="52" spans="1:1">
      <c r="A52" s="137"/>
    </row>
    <row r="53" spans="1:1">
      <c r="A53" s="137"/>
    </row>
    <row r="54" spans="1:1">
      <c r="A54" s="137"/>
    </row>
    <row r="55" spans="1:1">
      <c r="A55" s="137"/>
    </row>
    <row r="56" spans="1:1">
      <c r="A56" s="137"/>
    </row>
    <row r="57" spans="1:1">
      <c r="A57" s="137"/>
    </row>
    <row r="58" spans="1:1">
      <c r="A58" s="137"/>
    </row>
    <row r="59" spans="1:1">
      <c r="A59" s="137"/>
    </row>
    <row r="60" spans="1:1">
      <c r="A60" s="137"/>
    </row>
    <row r="61" spans="1:1">
      <c r="A61" s="137"/>
    </row>
    <row r="62" spans="1:1">
      <c r="A62" s="137"/>
    </row>
    <row r="63" spans="1:1">
      <c r="A63" s="137"/>
    </row>
    <row r="64" spans="1:1">
      <c r="A64" s="137"/>
    </row>
    <row r="65" spans="1:1">
      <c r="A65" s="137"/>
    </row>
    <row r="66" spans="1:1">
      <c r="A66" s="137"/>
    </row>
    <row r="67" spans="1:1">
      <c r="A67" s="137"/>
    </row>
    <row r="68" spans="1:1">
      <c r="A68" s="137"/>
    </row>
    <row r="69" spans="1:1">
      <c r="A69" s="137"/>
    </row>
    <row r="70" spans="1:1">
      <c r="A70" s="137"/>
    </row>
    <row r="71" spans="1:1">
      <c r="A71" s="137"/>
    </row>
    <row r="72" spans="1:1">
      <c r="A72" s="137"/>
    </row>
    <row r="73" spans="1:1">
      <c r="A73" s="137"/>
    </row>
    <row r="74" spans="1:1">
      <c r="A74" s="137"/>
    </row>
    <row r="75" spans="1:1">
      <c r="A75" s="137"/>
    </row>
    <row r="76" spans="1:1">
      <c r="A76" s="137"/>
    </row>
    <row r="77" spans="1:1">
      <c r="A77" s="137"/>
    </row>
    <row r="78" spans="1:1">
      <c r="A78" s="137"/>
    </row>
    <row r="79" spans="1:1">
      <c r="A79" s="137"/>
    </row>
    <row r="80" spans="1:1">
      <c r="A80" s="137"/>
    </row>
    <row r="81" spans="1:1">
      <c r="A81" s="137"/>
    </row>
    <row r="82" spans="1:1">
      <c r="A82" s="137"/>
    </row>
    <row r="83" spans="1:1">
      <c r="A83" s="137"/>
    </row>
    <row r="84" spans="1:1">
      <c r="A84" s="137"/>
    </row>
    <row r="85" spans="1:1">
      <c r="A85" s="137"/>
    </row>
    <row r="86" spans="1:1">
      <c r="A86" s="137"/>
    </row>
    <row r="87" spans="1:1">
      <c r="A87" s="137"/>
    </row>
    <row r="88" spans="1:1">
      <c r="A88" s="137"/>
    </row>
    <row r="89" spans="1:1">
      <c r="A89" s="137"/>
    </row>
    <row r="90" spans="1:1">
      <c r="A90" s="137"/>
    </row>
    <row r="91" spans="1:1">
      <c r="A91" s="137"/>
    </row>
    <row r="92" spans="1:1">
      <c r="A92" s="137"/>
    </row>
    <row r="93" spans="1:1">
      <c r="A93" s="137"/>
    </row>
    <row r="94" spans="1:1">
      <c r="A94" s="137"/>
    </row>
    <row r="95" spans="1:1">
      <c r="A95" s="137"/>
    </row>
    <row r="96" spans="1:1">
      <c r="A96" s="137"/>
    </row>
    <row r="97" spans="1:1">
      <c r="A97" s="137"/>
    </row>
    <row r="98" spans="1:1">
      <c r="A98" s="137"/>
    </row>
    <row r="99" spans="1:1">
      <c r="A99" s="137"/>
    </row>
    <row r="100" spans="1:1">
      <c r="A100" s="137"/>
    </row>
    <row r="101" spans="1:1">
      <c r="A101" s="137"/>
    </row>
    <row r="102" spans="1:1">
      <c r="A102" s="137"/>
    </row>
    <row r="103" spans="1:1">
      <c r="A103" s="137"/>
    </row>
    <row r="104" spans="1:1">
      <c r="A104" s="137"/>
    </row>
    <row r="105" spans="1:1">
      <c r="A105" s="137"/>
    </row>
    <row r="106" spans="1:1">
      <c r="A106" s="137"/>
    </row>
    <row r="107" spans="1:1">
      <c r="A107" s="137"/>
    </row>
    <row r="108" spans="1:1">
      <c r="A108" s="137"/>
    </row>
    <row r="109" spans="1:1">
      <c r="A109" s="137"/>
    </row>
    <row r="110" spans="1:1">
      <c r="A110" s="137"/>
    </row>
    <row r="111" spans="1:1">
      <c r="A111" s="137"/>
    </row>
    <row r="112" spans="1:1">
      <c r="A112" s="137"/>
    </row>
  </sheetData>
  <hyperlinks>
    <hyperlink ref="A28" r:id="rId1" location="intro"/>
    <hyperlink ref="D1" location="'ProLiant Smart Buy Servers'!A1" display="Summary"/>
  </hyperlinks>
  <pageMargins left="0.7" right="0.7" top="0.75" bottom="0.75" header="0.3" footer="0.3"/>
  <pageSetup scale="47" fitToHeight="4" orientation="portrait"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2"/>
  <sheetViews>
    <sheetView zoomScale="80" zoomScaleNormal="80" workbookViewId="0">
      <selection activeCell="A12" sqref="A12:B23"/>
    </sheetView>
  </sheetViews>
  <sheetFormatPr defaultColWidth="8.88671875" defaultRowHeight="14.25"/>
  <cols>
    <col min="1" max="1" width="18.109375" style="377" customWidth="1"/>
    <col min="2" max="2" width="61.5546875" style="377" customWidth="1"/>
    <col min="3" max="3" width="14.6640625" style="377" customWidth="1"/>
    <col min="4" max="4" width="20.6640625" style="377" customWidth="1"/>
    <col min="5" max="5" width="8.88671875" style="377"/>
    <col min="6" max="6" width="17.5546875" style="377" customWidth="1"/>
    <col min="7" max="7" width="15.21875" style="377" customWidth="1"/>
    <col min="8" max="16384" width="8.88671875" style="377"/>
  </cols>
  <sheetData>
    <row r="1" spans="1:10" ht="15">
      <c r="A1" s="376" t="s">
        <v>1211</v>
      </c>
      <c r="B1" s="141"/>
      <c r="C1" s="311" t="s">
        <v>117</v>
      </c>
    </row>
    <row r="2" spans="1:10">
      <c r="A2" s="141"/>
      <c r="B2" s="141"/>
      <c r="C2" s="142"/>
    </row>
    <row r="3" spans="1:10" ht="15">
      <c r="A3" s="143" t="s">
        <v>36</v>
      </c>
      <c r="B3" s="378" t="s">
        <v>1207</v>
      </c>
      <c r="C3" s="142"/>
    </row>
    <row r="4" spans="1:10" ht="15">
      <c r="A4" s="144" t="s">
        <v>62</v>
      </c>
      <c r="B4" s="127">
        <f>VLOOKUP($B$3,'ProLiant Smart Buy Servers'!B:Q,12,FALSE)</f>
        <v>2369</v>
      </c>
      <c r="C4" s="142"/>
    </row>
    <row r="5" spans="1:10" ht="21.75" customHeight="1">
      <c r="A5" s="145" t="s">
        <v>713</v>
      </c>
      <c r="B5" s="140">
        <f>VLOOKUP($B$3,'ProLiant Smart Buy Servers'!B:Q,13,FALSE)</f>
        <v>617</v>
      </c>
      <c r="C5" s="142"/>
    </row>
    <row r="6" spans="1:10" ht="15">
      <c r="A6" s="143"/>
      <c r="B6" s="146"/>
      <c r="C6" s="142"/>
    </row>
    <row r="7" spans="1:10" ht="15">
      <c r="A7" s="143"/>
      <c r="B7" s="146"/>
      <c r="C7" s="142"/>
    </row>
    <row r="8" spans="1:10" ht="15">
      <c r="A8" s="143" t="s">
        <v>39</v>
      </c>
      <c r="B8" s="146" t="s">
        <v>1208</v>
      </c>
      <c r="C8" s="142"/>
    </row>
    <row r="9" spans="1:10" ht="15">
      <c r="A9" s="143" t="s">
        <v>40</v>
      </c>
      <c r="B9" s="374" t="s">
        <v>1211</v>
      </c>
      <c r="C9" s="142"/>
    </row>
    <row r="10" spans="1:10" ht="15">
      <c r="A10" s="147"/>
      <c r="B10" s="131"/>
      <c r="C10" s="148"/>
    </row>
    <row r="11" spans="1:10" ht="15">
      <c r="A11" s="149" t="s">
        <v>41</v>
      </c>
      <c r="B11" s="122"/>
      <c r="C11" s="142"/>
      <c r="D11" s="149" t="s">
        <v>1235</v>
      </c>
    </row>
    <row r="12" spans="1:10" ht="15">
      <c r="A12" s="150" t="s">
        <v>42</v>
      </c>
      <c r="B12" s="379" t="s">
        <v>168</v>
      </c>
      <c r="C12" s="142"/>
      <c r="D12" s="391" t="s">
        <v>1260</v>
      </c>
      <c r="E12" s="439">
        <v>693</v>
      </c>
    </row>
    <row r="13" spans="1:10" ht="15.75">
      <c r="A13" s="150" t="s">
        <v>59</v>
      </c>
      <c r="B13" s="380" t="s">
        <v>642</v>
      </c>
      <c r="C13" s="142"/>
      <c r="D13" s="387" t="s">
        <v>1556</v>
      </c>
      <c r="E13" s="356"/>
      <c r="F13" s="356"/>
      <c r="G13" s="356"/>
      <c r="H13" s="356"/>
      <c r="I13" s="356"/>
      <c r="J13" s="105"/>
    </row>
    <row r="14" spans="1:10" ht="16.5" customHeight="1">
      <c r="A14" s="151" t="s">
        <v>44</v>
      </c>
      <c r="B14" s="380" t="s">
        <v>650</v>
      </c>
      <c r="C14" s="142"/>
      <c r="D14" s="386" t="s">
        <v>1231</v>
      </c>
      <c r="E14" s="356"/>
      <c r="F14" s="356"/>
      <c r="G14" s="356"/>
      <c r="H14" s="356"/>
      <c r="I14" s="356"/>
      <c r="J14" s="189"/>
    </row>
    <row r="15" spans="1:10" ht="15.75">
      <c r="A15" s="150" t="s">
        <v>45</v>
      </c>
      <c r="B15" s="379" t="s">
        <v>1212</v>
      </c>
      <c r="C15" s="142"/>
      <c r="D15" s="386" t="s">
        <v>1232</v>
      </c>
      <c r="E15" s="356"/>
      <c r="F15" s="356"/>
      <c r="G15" s="356"/>
      <c r="H15" s="356"/>
      <c r="I15" s="356"/>
      <c r="J15" s="189"/>
    </row>
    <row r="16" spans="1:10" ht="15.75">
      <c r="A16" s="150" t="s">
        <v>46</v>
      </c>
      <c r="B16" s="379" t="s">
        <v>644</v>
      </c>
      <c r="C16" s="142"/>
      <c r="D16" s="386" t="s">
        <v>1233</v>
      </c>
      <c r="E16" s="356"/>
      <c r="F16" s="356"/>
      <c r="G16" s="356"/>
      <c r="H16" s="356"/>
      <c r="I16" s="356"/>
      <c r="J16" s="189"/>
    </row>
    <row r="17" spans="1:10" ht="15.75">
      <c r="A17" s="150" t="s">
        <v>11</v>
      </c>
      <c r="B17" s="381" t="s">
        <v>64</v>
      </c>
      <c r="C17" s="142"/>
      <c r="D17" s="386" t="s">
        <v>1234</v>
      </c>
      <c r="E17" s="356"/>
      <c r="F17" s="356"/>
      <c r="G17" s="356"/>
      <c r="H17" s="356"/>
      <c r="I17" s="356"/>
      <c r="J17" s="189"/>
    </row>
    <row r="18" spans="1:10" ht="15">
      <c r="A18" s="382" t="s">
        <v>10</v>
      </c>
      <c r="B18" s="379" t="s">
        <v>171</v>
      </c>
      <c r="C18" s="142"/>
      <c r="D18" s="445" t="s">
        <v>1569</v>
      </c>
      <c r="E18" s="446"/>
      <c r="F18" s="446"/>
      <c r="G18" s="446"/>
      <c r="H18" s="446"/>
      <c r="I18" s="105"/>
      <c r="J18" s="189"/>
    </row>
    <row r="19" spans="1:10" ht="15">
      <c r="A19" s="150" t="s">
        <v>12</v>
      </c>
      <c r="B19" s="380" t="s">
        <v>114</v>
      </c>
      <c r="C19" s="142"/>
      <c r="D19" s="445" t="s">
        <v>1570</v>
      </c>
      <c r="E19" s="446"/>
      <c r="F19" s="446"/>
      <c r="G19" s="446"/>
      <c r="H19" s="446"/>
      <c r="I19" s="446"/>
      <c r="J19" s="189"/>
    </row>
    <row r="20" spans="1:10" ht="15">
      <c r="A20" s="150" t="s">
        <v>56</v>
      </c>
      <c r="B20" s="379" t="s">
        <v>646</v>
      </c>
      <c r="C20" s="142"/>
      <c r="D20" s="445" t="s">
        <v>1568</v>
      </c>
      <c r="E20" s="446"/>
      <c r="F20" s="446"/>
      <c r="G20" s="446"/>
      <c r="H20" s="446"/>
      <c r="I20" s="446"/>
      <c r="J20" s="189"/>
    </row>
    <row r="21" spans="1:10" ht="15.75">
      <c r="A21" s="150" t="s">
        <v>47</v>
      </c>
      <c r="B21" s="380" t="s">
        <v>1213</v>
      </c>
      <c r="C21" s="142"/>
      <c r="D21" s="244"/>
      <c r="E21" s="244"/>
      <c r="F21" s="244"/>
      <c r="G21" s="244"/>
      <c r="H21" s="244"/>
      <c r="I21" s="244"/>
      <c r="J21" s="244"/>
    </row>
    <row r="22" spans="1:10">
      <c r="A22" s="383" t="s">
        <v>6</v>
      </c>
      <c r="B22" s="379" t="s">
        <v>173</v>
      </c>
      <c r="C22" s="142"/>
    </row>
    <row r="23" spans="1:10">
      <c r="A23" s="383" t="s">
        <v>13</v>
      </c>
      <c r="B23" s="379" t="s">
        <v>115</v>
      </c>
      <c r="C23" s="142"/>
    </row>
    <row r="24" spans="1:10" ht="15">
      <c r="A24" s="150" t="s">
        <v>57</v>
      </c>
      <c r="B24" s="384" t="s">
        <v>63</v>
      </c>
      <c r="C24" s="142"/>
    </row>
    <row r="25" spans="1:10">
      <c r="A25" s="154" t="s">
        <v>15</v>
      </c>
      <c r="B25" s="379" t="s">
        <v>290</v>
      </c>
      <c r="C25" s="142"/>
    </row>
    <row r="26" spans="1:10">
      <c r="A26" s="155"/>
      <c r="B26" s="156"/>
      <c r="C26" s="148"/>
    </row>
    <row r="27" spans="1:10">
      <c r="A27" s="374" t="s">
        <v>145</v>
      </c>
    </row>
    <row r="28" spans="1:10">
      <c r="A28" s="375" t="s">
        <v>146</v>
      </c>
    </row>
    <row r="29" spans="1:10">
      <c r="A29" s="385"/>
    </row>
    <row r="30" spans="1:10">
      <c r="A30" s="385"/>
    </row>
    <row r="31" spans="1:10">
      <c r="A31" s="385"/>
    </row>
    <row r="32" spans="1:10">
      <c r="A32" s="385"/>
    </row>
    <row r="33" spans="1:1">
      <c r="A33" s="385"/>
    </row>
    <row r="34" spans="1:1">
      <c r="A34" s="385"/>
    </row>
    <row r="35" spans="1:1">
      <c r="A35" s="385"/>
    </row>
    <row r="36" spans="1:1">
      <c r="A36" s="385"/>
    </row>
    <row r="37" spans="1:1">
      <c r="A37" s="385"/>
    </row>
    <row r="38" spans="1:1">
      <c r="A38" s="385"/>
    </row>
    <row r="39" spans="1:1">
      <c r="A39" s="385"/>
    </row>
    <row r="40" spans="1:1">
      <c r="A40" s="385"/>
    </row>
    <row r="41" spans="1:1">
      <c r="A41" s="385"/>
    </row>
    <row r="42" spans="1:1">
      <c r="A42" s="385"/>
    </row>
    <row r="43" spans="1:1">
      <c r="A43" s="385"/>
    </row>
    <row r="44" spans="1:1">
      <c r="A44" s="385"/>
    </row>
    <row r="45" spans="1:1">
      <c r="A45" s="385"/>
    </row>
    <row r="46" spans="1:1">
      <c r="A46" s="385"/>
    </row>
    <row r="47" spans="1:1">
      <c r="A47" s="385"/>
    </row>
    <row r="48" spans="1:1">
      <c r="A48" s="385"/>
    </row>
    <row r="49" spans="1:1">
      <c r="A49" s="385"/>
    </row>
    <row r="50" spans="1:1">
      <c r="A50" s="385"/>
    </row>
    <row r="51" spans="1:1">
      <c r="A51" s="385"/>
    </row>
    <row r="52" spans="1:1">
      <c r="A52" s="385"/>
    </row>
    <row r="53" spans="1:1">
      <c r="A53" s="385"/>
    </row>
    <row r="54" spans="1:1">
      <c r="A54" s="385"/>
    </row>
    <row r="55" spans="1:1">
      <c r="A55" s="385"/>
    </row>
    <row r="56" spans="1:1">
      <c r="A56" s="385"/>
    </row>
    <row r="57" spans="1:1">
      <c r="A57" s="385"/>
    </row>
    <row r="58" spans="1:1">
      <c r="A58" s="385"/>
    </row>
    <row r="59" spans="1:1">
      <c r="A59" s="385"/>
    </row>
    <row r="60" spans="1:1">
      <c r="A60" s="385"/>
    </row>
    <row r="61" spans="1:1">
      <c r="A61" s="385"/>
    </row>
    <row r="62" spans="1:1">
      <c r="A62" s="385"/>
    </row>
    <row r="63" spans="1:1">
      <c r="A63" s="385"/>
    </row>
    <row r="64" spans="1:1">
      <c r="A64" s="385"/>
    </row>
    <row r="65" spans="1:1">
      <c r="A65" s="385"/>
    </row>
    <row r="66" spans="1:1">
      <c r="A66" s="385"/>
    </row>
    <row r="67" spans="1:1">
      <c r="A67" s="385"/>
    </row>
    <row r="68" spans="1:1">
      <c r="A68" s="385"/>
    </row>
    <row r="69" spans="1:1">
      <c r="A69" s="385"/>
    </row>
    <row r="70" spans="1:1">
      <c r="A70" s="385"/>
    </row>
    <row r="71" spans="1:1">
      <c r="A71" s="385"/>
    </row>
    <row r="72" spans="1:1">
      <c r="A72" s="385"/>
    </row>
    <row r="73" spans="1:1">
      <c r="A73" s="385"/>
    </row>
    <row r="74" spans="1:1">
      <c r="A74" s="385"/>
    </row>
    <row r="75" spans="1:1">
      <c r="A75" s="385"/>
    </row>
    <row r="76" spans="1:1">
      <c r="A76" s="385"/>
    </row>
    <row r="77" spans="1:1">
      <c r="A77" s="385"/>
    </row>
    <row r="78" spans="1:1">
      <c r="A78" s="385"/>
    </row>
    <row r="79" spans="1:1">
      <c r="A79" s="385"/>
    </row>
    <row r="80" spans="1:1">
      <c r="A80" s="385"/>
    </row>
    <row r="81" spans="1:1">
      <c r="A81" s="385"/>
    </row>
    <row r="82" spans="1:1">
      <c r="A82" s="385"/>
    </row>
    <row r="83" spans="1:1">
      <c r="A83" s="385"/>
    </row>
    <row r="84" spans="1:1">
      <c r="A84" s="385"/>
    </row>
    <row r="85" spans="1:1">
      <c r="A85" s="385"/>
    </row>
    <row r="86" spans="1:1">
      <c r="A86" s="385"/>
    </row>
    <row r="87" spans="1:1">
      <c r="A87" s="385"/>
    </row>
    <row r="88" spans="1:1">
      <c r="A88" s="385"/>
    </row>
    <row r="89" spans="1:1">
      <c r="A89" s="385"/>
    </row>
    <row r="90" spans="1:1">
      <c r="A90" s="385"/>
    </row>
    <row r="91" spans="1:1">
      <c r="A91" s="385"/>
    </row>
    <row r="92" spans="1:1">
      <c r="A92" s="385"/>
    </row>
    <row r="93" spans="1:1">
      <c r="A93" s="385"/>
    </row>
    <row r="94" spans="1:1">
      <c r="A94" s="385"/>
    </row>
    <row r="95" spans="1:1">
      <c r="A95" s="385"/>
    </row>
    <row r="96" spans="1:1">
      <c r="A96" s="385"/>
    </row>
    <row r="97" spans="1:1">
      <c r="A97" s="385"/>
    </row>
    <row r="98" spans="1:1">
      <c r="A98" s="385"/>
    </row>
    <row r="99" spans="1:1">
      <c r="A99" s="385"/>
    </row>
    <row r="100" spans="1:1">
      <c r="A100" s="385"/>
    </row>
    <row r="101" spans="1:1">
      <c r="A101" s="385"/>
    </row>
    <row r="102" spans="1:1">
      <c r="A102" s="385"/>
    </row>
    <row r="103" spans="1:1">
      <c r="A103" s="385"/>
    </row>
    <row r="104" spans="1:1">
      <c r="A104" s="385"/>
    </row>
    <row r="105" spans="1:1">
      <c r="A105" s="385"/>
    </row>
    <row r="106" spans="1:1">
      <c r="A106" s="385"/>
    </row>
    <row r="107" spans="1:1">
      <c r="A107" s="385"/>
    </row>
    <row r="108" spans="1:1">
      <c r="A108" s="385"/>
    </row>
    <row r="109" spans="1:1">
      <c r="A109" s="385"/>
    </row>
    <row r="110" spans="1:1">
      <c r="A110" s="385"/>
    </row>
    <row r="111" spans="1:1">
      <c r="A111" s="385"/>
    </row>
    <row r="112" spans="1:1">
      <c r="A112" s="385"/>
    </row>
  </sheetData>
  <hyperlinks>
    <hyperlink ref="A28" r:id="rId1" location="intro"/>
    <hyperlink ref="C1" location="'ProLiant Smart Buy Servers'!A1" display="Summary"/>
  </hyperlinks>
  <pageMargins left="0.7" right="0.7" top="0.75" bottom="0.75" header="0.3" footer="0.3"/>
  <pageSetup scale="47" fitToHeight="4"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J112"/>
  <sheetViews>
    <sheetView zoomScale="80" zoomScaleNormal="80" workbookViewId="0">
      <selection activeCell="A12" sqref="A12:B23"/>
    </sheetView>
  </sheetViews>
  <sheetFormatPr defaultColWidth="8.88671875" defaultRowHeight="14.25"/>
  <cols>
    <col min="1" max="1" width="18.109375" style="105" customWidth="1"/>
    <col min="2" max="2" width="61.5546875" style="105" customWidth="1"/>
    <col min="3" max="3" width="14.6640625" style="105" customWidth="1"/>
    <col min="4" max="6" width="8.88671875" style="105"/>
    <col min="7" max="7" width="28.88671875" style="105" customWidth="1"/>
    <col min="8" max="16384" width="8.88671875" style="105"/>
  </cols>
  <sheetData>
    <row r="1" spans="1:10" ht="15">
      <c r="A1" s="167" t="s">
        <v>647</v>
      </c>
      <c r="B1" s="141"/>
      <c r="C1" s="138"/>
      <c r="D1" s="311" t="s">
        <v>117</v>
      </c>
    </row>
    <row r="2" spans="1:10">
      <c r="A2" s="141"/>
      <c r="B2" s="141"/>
      <c r="C2" s="142"/>
    </row>
    <row r="3" spans="1:10" ht="15">
      <c r="A3" s="143" t="s">
        <v>36</v>
      </c>
      <c r="B3" s="116" t="s">
        <v>608</v>
      </c>
      <c r="C3" s="142"/>
    </row>
    <row r="4" spans="1:10" ht="15">
      <c r="A4" s="144" t="s">
        <v>62</v>
      </c>
      <c r="B4" s="127">
        <f>VLOOKUP($B$3,'ProLiant Smart Buy Servers'!B:Q,12,FALSE)</f>
        <v>1969</v>
      </c>
      <c r="C4" s="142"/>
    </row>
    <row r="5" spans="1:10" ht="21.75" customHeight="1">
      <c r="A5" s="145" t="s">
        <v>713</v>
      </c>
      <c r="B5" s="140">
        <f>VLOOKUP($B$3,'ProLiant Smart Buy Servers'!B:Q,13,FALSE)</f>
        <v>501</v>
      </c>
      <c r="C5" s="142"/>
    </row>
    <row r="6" spans="1:10" ht="15">
      <c r="A6" s="143"/>
      <c r="B6" s="146"/>
      <c r="C6" s="142"/>
    </row>
    <row r="7" spans="1:10" ht="15">
      <c r="A7" s="143"/>
      <c r="B7" s="146"/>
      <c r="C7" s="142"/>
    </row>
    <row r="8" spans="1:10" ht="15">
      <c r="A8" s="143" t="s">
        <v>39</v>
      </c>
      <c r="B8" s="146" t="s">
        <v>648</v>
      </c>
      <c r="C8" s="142"/>
    </row>
    <row r="9" spans="1:10" ht="15">
      <c r="A9" s="143" t="s">
        <v>40</v>
      </c>
      <c r="B9" s="104" t="s">
        <v>647</v>
      </c>
      <c r="C9" s="142"/>
    </row>
    <row r="10" spans="1:10" ht="15">
      <c r="A10" s="147"/>
      <c r="B10" s="131"/>
      <c r="C10" s="148"/>
    </row>
    <row r="11" spans="1:10" ht="15">
      <c r="A11" s="149" t="s">
        <v>41</v>
      </c>
      <c r="B11" s="122"/>
      <c r="C11" s="142"/>
      <c r="D11" s="149" t="s">
        <v>1235</v>
      </c>
      <c r="E11" s="377"/>
      <c r="F11" s="377"/>
      <c r="G11" s="377"/>
    </row>
    <row r="12" spans="1:10" ht="15">
      <c r="A12" s="150" t="s">
        <v>42</v>
      </c>
      <c r="B12" s="252" t="s">
        <v>168</v>
      </c>
      <c r="C12" s="142"/>
      <c r="D12" s="391" t="s">
        <v>1260</v>
      </c>
      <c r="E12" s="439">
        <v>693</v>
      </c>
      <c r="F12" s="377"/>
      <c r="G12" s="377"/>
    </row>
    <row r="13" spans="1:10" ht="25.5">
      <c r="A13" s="150" t="s">
        <v>59</v>
      </c>
      <c r="B13" s="139" t="s">
        <v>649</v>
      </c>
      <c r="C13" s="142"/>
      <c r="D13" s="387" t="s">
        <v>1556</v>
      </c>
      <c r="E13" s="356"/>
      <c r="F13" s="356"/>
      <c r="G13" s="356"/>
      <c r="H13" s="356"/>
      <c r="I13" s="356"/>
    </row>
    <row r="14" spans="1:10" ht="16.5" customHeight="1">
      <c r="A14" s="151" t="s">
        <v>44</v>
      </c>
      <c r="B14" s="252" t="s">
        <v>650</v>
      </c>
      <c r="C14" s="142"/>
      <c r="D14" s="386" t="s">
        <v>1231</v>
      </c>
      <c r="E14" s="356"/>
      <c r="F14" s="356"/>
      <c r="G14" s="356"/>
      <c r="H14" s="356"/>
      <c r="I14" s="356"/>
      <c r="J14" s="189"/>
    </row>
    <row r="15" spans="1:10" ht="15.75">
      <c r="A15" s="150" t="s">
        <v>45</v>
      </c>
      <c r="B15" s="252" t="s">
        <v>174</v>
      </c>
      <c r="C15" s="142"/>
      <c r="D15" s="386" t="s">
        <v>1232</v>
      </c>
      <c r="E15" s="356"/>
      <c r="F15" s="356"/>
      <c r="G15" s="356"/>
      <c r="H15" s="356"/>
      <c r="I15" s="356"/>
      <c r="J15" s="189"/>
    </row>
    <row r="16" spans="1:10" ht="15.75">
      <c r="A16" s="150" t="s">
        <v>46</v>
      </c>
      <c r="B16" s="252" t="s">
        <v>170</v>
      </c>
      <c r="C16" s="142"/>
      <c r="D16" s="386" t="s">
        <v>1233</v>
      </c>
      <c r="E16" s="356"/>
      <c r="F16" s="356"/>
      <c r="G16" s="356"/>
      <c r="H16" s="356"/>
      <c r="I16" s="356"/>
      <c r="J16" s="189"/>
    </row>
    <row r="17" spans="1:10" ht="15.75">
      <c r="A17" s="150" t="s">
        <v>11</v>
      </c>
      <c r="B17" s="135" t="s">
        <v>645</v>
      </c>
      <c r="C17" s="142"/>
      <c r="D17" s="386" t="s">
        <v>1234</v>
      </c>
      <c r="E17" s="356"/>
      <c r="F17" s="356"/>
      <c r="G17" s="356"/>
      <c r="H17" s="356"/>
      <c r="I17" s="356"/>
      <c r="J17" s="189"/>
    </row>
    <row r="18" spans="1:10" ht="15">
      <c r="A18" s="152" t="s">
        <v>10</v>
      </c>
      <c r="B18" s="252" t="s">
        <v>171</v>
      </c>
      <c r="C18" s="142"/>
      <c r="D18" s="445" t="s">
        <v>1569</v>
      </c>
      <c r="E18" s="446"/>
      <c r="F18" s="446"/>
      <c r="G18" s="446"/>
      <c r="H18" s="446"/>
      <c r="J18" s="189"/>
    </row>
    <row r="19" spans="1:10" ht="15">
      <c r="A19" s="150" t="s">
        <v>12</v>
      </c>
      <c r="B19" s="139" t="s">
        <v>114</v>
      </c>
      <c r="C19" s="142"/>
      <c r="D19" s="445" t="s">
        <v>1570</v>
      </c>
      <c r="E19" s="446"/>
      <c r="F19" s="446"/>
      <c r="G19" s="446"/>
      <c r="H19" s="446"/>
      <c r="I19" s="446"/>
      <c r="J19" s="189"/>
    </row>
    <row r="20" spans="1:10" ht="15">
      <c r="A20" s="150" t="s">
        <v>56</v>
      </c>
      <c r="B20" s="252" t="s">
        <v>646</v>
      </c>
      <c r="C20" s="142"/>
      <c r="D20" s="445" t="s">
        <v>1568</v>
      </c>
      <c r="E20" s="446"/>
      <c r="F20" s="446"/>
      <c r="G20" s="446"/>
      <c r="H20" s="446"/>
      <c r="I20" s="446"/>
      <c r="J20" s="189"/>
    </row>
    <row r="21" spans="1:10" ht="15.75">
      <c r="A21" s="150" t="s">
        <v>47</v>
      </c>
      <c r="B21" s="139" t="s">
        <v>172</v>
      </c>
      <c r="C21" s="142"/>
      <c r="D21" s="244"/>
      <c r="E21" s="244"/>
      <c r="F21" s="244"/>
      <c r="G21" s="244"/>
      <c r="H21" s="244"/>
      <c r="I21" s="244"/>
      <c r="J21" s="244"/>
    </row>
    <row r="22" spans="1:10">
      <c r="A22" s="153" t="s">
        <v>6</v>
      </c>
      <c r="B22" s="252" t="s">
        <v>173</v>
      </c>
      <c r="C22" s="142"/>
    </row>
    <row r="23" spans="1:10">
      <c r="A23" s="153" t="s">
        <v>13</v>
      </c>
      <c r="B23" s="252" t="s">
        <v>115</v>
      </c>
      <c r="C23" s="142"/>
    </row>
    <row r="24" spans="1:10" ht="15">
      <c r="A24" s="150" t="s">
        <v>57</v>
      </c>
      <c r="B24" s="168" t="s">
        <v>63</v>
      </c>
      <c r="C24" s="142"/>
    </row>
    <row r="25" spans="1:10">
      <c r="A25" s="154" t="s">
        <v>15</v>
      </c>
      <c r="B25" s="252" t="s">
        <v>290</v>
      </c>
      <c r="C25" s="142"/>
    </row>
    <row r="26" spans="1:10">
      <c r="A26" s="155"/>
      <c r="B26" s="156"/>
      <c r="C26" s="148"/>
    </row>
    <row r="27" spans="1:10">
      <c r="A27" s="104" t="s">
        <v>145</v>
      </c>
    </row>
    <row r="28" spans="1:10">
      <c r="A28" s="103" t="s">
        <v>146</v>
      </c>
    </row>
    <row r="29" spans="1:10">
      <c r="A29" s="137"/>
    </row>
    <row r="30" spans="1:10">
      <c r="A30" s="137"/>
    </row>
    <row r="31" spans="1:10">
      <c r="A31" s="137"/>
    </row>
    <row r="32" spans="1:10">
      <c r="A32" s="137"/>
    </row>
    <row r="33" spans="1:1">
      <c r="A33" s="137"/>
    </row>
    <row r="34" spans="1:1">
      <c r="A34" s="137"/>
    </row>
    <row r="35" spans="1:1">
      <c r="A35" s="137"/>
    </row>
    <row r="36" spans="1:1">
      <c r="A36" s="137"/>
    </row>
    <row r="37" spans="1:1">
      <c r="A37" s="137"/>
    </row>
    <row r="38" spans="1:1">
      <c r="A38" s="137"/>
    </row>
    <row r="39" spans="1:1">
      <c r="A39" s="137"/>
    </row>
    <row r="40" spans="1:1">
      <c r="A40" s="137"/>
    </row>
    <row r="41" spans="1:1">
      <c r="A41" s="137"/>
    </row>
    <row r="42" spans="1:1">
      <c r="A42" s="137"/>
    </row>
    <row r="43" spans="1:1">
      <c r="A43" s="137"/>
    </row>
    <row r="44" spans="1:1">
      <c r="A44" s="137"/>
    </row>
    <row r="45" spans="1:1">
      <c r="A45" s="137"/>
    </row>
    <row r="46" spans="1:1">
      <c r="A46" s="137"/>
    </row>
    <row r="47" spans="1:1">
      <c r="A47" s="137"/>
    </row>
    <row r="48" spans="1:1">
      <c r="A48" s="137"/>
    </row>
    <row r="49" spans="1:1">
      <c r="A49" s="137"/>
    </row>
    <row r="50" spans="1:1">
      <c r="A50" s="137"/>
    </row>
    <row r="51" spans="1:1">
      <c r="A51" s="137"/>
    </row>
    <row r="52" spans="1:1">
      <c r="A52" s="137"/>
    </row>
    <row r="53" spans="1:1">
      <c r="A53" s="137"/>
    </row>
    <row r="54" spans="1:1">
      <c r="A54" s="137"/>
    </row>
    <row r="55" spans="1:1">
      <c r="A55" s="137"/>
    </row>
    <row r="56" spans="1:1">
      <c r="A56" s="137"/>
    </row>
    <row r="57" spans="1:1">
      <c r="A57" s="137"/>
    </row>
    <row r="58" spans="1:1">
      <c r="A58" s="137"/>
    </row>
    <row r="59" spans="1:1">
      <c r="A59" s="137"/>
    </row>
    <row r="60" spans="1:1">
      <c r="A60" s="137"/>
    </row>
    <row r="61" spans="1:1">
      <c r="A61" s="137"/>
    </row>
    <row r="62" spans="1:1">
      <c r="A62" s="137"/>
    </row>
    <row r="63" spans="1:1">
      <c r="A63" s="137"/>
    </row>
    <row r="64" spans="1:1">
      <c r="A64" s="137"/>
    </row>
    <row r="65" spans="1:1">
      <c r="A65" s="137"/>
    </row>
    <row r="66" spans="1:1">
      <c r="A66" s="137"/>
    </row>
    <row r="67" spans="1:1">
      <c r="A67" s="137"/>
    </row>
    <row r="68" spans="1:1">
      <c r="A68" s="137"/>
    </row>
    <row r="69" spans="1:1">
      <c r="A69" s="137"/>
    </row>
    <row r="70" spans="1:1">
      <c r="A70" s="137"/>
    </row>
    <row r="71" spans="1:1">
      <c r="A71" s="137"/>
    </row>
    <row r="72" spans="1:1">
      <c r="A72" s="137"/>
    </row>
    <row r="73" spans="1:1">
      <c r="A73" s="137"/>
    </row>
    <row r="74" spans="1:1">
      <c r="A74" s="137"/>
    </row>
    <row r="75" spans="1:1">
      <c r="A75" s="137"/>
    </row>
    <row r="76" spans="1:1">
      <c r="A76" s="137"/>
    </row>
    <row r="77" spans="1:1">
      <c r="A77" s="137"/>
    </row>
    <row r="78" spans="1:1">
      <c r="A78" s="137"/>
    </row>
    <row r="79" spans="1:1">
      <c r="A79" s="137"/>
    </row>
    <row r="80" spans="1:1">
      <c r="A80" s="137"/>
    </row>
    <row r="81" spans="1:1">
      <c r="A81" s="137"/>
    </row>
    <row r="82" spans="1:1">
      <c r="A82" s="137"/>
    </row>
    <row r="83" spans="1:1">
      <c r="A83" s="137"/>
    </row>
    <row r="84" spans="1:1">
      <c r="A84" s="137"/>
    </row>
    <row r="85" spans="1:1">
      <c r="A85" s="137"/>
    </row>
    <row r="86" spans="1:1">
      <c r="A86" s="137"/>
    </row>
    <row r="87" spans="1:1">
      <c r="A87" s="137"/>
    </row>
    <row r="88" spans="1:1">
      <c r="A88" s="137"/>
    </row>
    <row r="89" spans="1:1">
      <c r="A89" s="137"/>
    </row>
    <row r="90" spans="1:1">
      <c r="A90" s="137"/>
    </row>
    <row r="91" spans="1:1">
      <c r="A91" s="137"/>
    </row>
    <row r="92" spans="1:1">
      <c r="A92" s="137"/>
    </row>
    <row r="93" spans="1:1">
      <c r="A93" s="137"/>
    </row>
    <row r="94" spans="1:1">
      <c r="A94" s="137"/>
    </row>
    <row r="95" spans="1:1">
      <c r="A95" s="137"/>
    </row>
    <row r="96" spans="1:1">
      <c r="A96" s="137"/>
    </row>
    <row r="97" spans="1:1">
      <c r="A97" s="137"/>
    </row>
    <row r="98" spans="1:1">
      <c r="A98" s="137"/>
    </row>
    <row r="99" spans="1:1">
      <c r="A99" s="137"/>
    </row>
    <row r="100" spans="1:1">
      <c r="A100" s="137"/>
    </row>
    <row r="101" spans="1:1">
      <c r="A101" s="137"/>
    </row>
    <row r="102" spans="1:1">
      <c r="A102" s="137"/>
    </row>
    <row r="103" spans="1:1">
      <c r="A103" s="137"/>
    </row>
    <row r="104" spans="1:1">
      <c r="A104" s="137"/>
    </row>
    <row r="105" spans="1:1">
      <c r="A105" s="137"/>
    </row>
    <row r="106" spans="1:1">
      <c r="A106" s="137"/>
    </row>
    <row r="107" spans="1:1">
      <c r="A107" s="137"/>
    </row>
    <row r="108" spans="1:1">
      <c r="A108" s="137"/>
    </row>
    <row r="109" spans="1:1">
      <c r="A109" s="137"/>
    </row>
    <row r="110" spans="1:1">
      <c r="A110" s="137"/>
    </row>
    <row r="111" spans="1:1">
      <c r="A111" s="137"/>
    </row>
    <row r="112" spans="1:1">
      <c r="A112" s="137"/>
    </row>
  </sheetData>
  <hyperlinks>
    <hyperlink ref="A28" r:id="rId1" location="intro"/>
    <hyperlink ref="D1" location="'ProLiant Smart Buy Servers'!A1" display="Summary"/>
  </hyperlinks>
  <pageMargins left="0.7" right="0.7" top="0.75" bottom="0.75" header="0.3" footer="0.3"/>
  <pageSetup scale="46" fitToHeight="4"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J112"/>
  <sheetViews>
    <sheetView zoomScale="80" zoomScaleNormal="80" workbookViewId="0">
      <selection activeCell="A12" sqref="A12:B23"/>
    </sheetView>
  </sheetViews>
  <sheetFormatPr defaultColWidth="8.88671875" defaultRowHeight="14.25"/>
  <cols>
    <col min="1" max="1" width="18.109375" style="105" customWidth="1"/>
    <col min="2" max="2" width="61.5546875" style="105" customWidth="1"/>
    <col min="3" max="3" width="14.6640625" style="105" customWidth="1"/>
    <col min="4" max="6" width="8.88671875" style="105"/>
    <col min="7" max="7" width="27.109375" style="105" customWidth="1"/>
    <col min="8" max="16384" width="8.88671875" style="105"/>
  </cols>
  <sheetData>
    <row r="1" spans="1:10" ht="15">
      <c r="A1" s="167" t="s">
        <v>652</v>
      </c>
      <c r="B1" s="141"/>
      <c r="C1" s="138"/>
      <c r="D1" s="311" t="s">
        <v>117</v>
      </c>
    </row>
    <row r="2" spans="1:10">
      <c r="A2" s="141"/>
      <c r="B2" s="141"/>
      <c r="C2" s="142"/>
    </row>
    <row r="3" spans="1:10" ht="15">
      <c r="A3" s="143" t="s">
        <v>36</v>
      </c>
      <c r="B3" s="116" t="s">
        <v>609</v>
      </c>
      <c r="C3" s="142"/>
    </row>
    <row r="4" spans="1:10" ht="15">
      <c r="A4" s="144" t="s">
        <v>62</v>
      </c>
      <c r="B4" s="127">
        <f>VLOOKUP($B$3,'ProLiant Smart Buy Servers'!B:Q,12,FALSE)</f>
        <v>2749</v>
      </c>
      <c r="C4" s="142"/>
    </row>
    <row r="5" spans="1:10" ht="21.75" customHeight="1">
      <c r="A5" s="145" t="s">
        <v>713</v>
      </c>
      <c r="B5" s="140">
        <f>VLOOKUP($B$3,'ProLiant Smart Buy Servers'!B:Q,13,FALSE)</f>
        <v>730</v>
      </c>
      <c r="C5" s="142"/>
    </row>
    <row r="6" spans="1:10" ht="15">
      <c r="A6" s="143"/>
      <c r="B6" s="146"/>
      <c r="C6" s="142"/>
    </row>
    <row r="7" spans="1:10" ht="15">
      <c r="A7" s="143"/>
      <c r="B7" s="146"/>
      <c r="C7" s="142"/>
    </row>
    <row r="8" spans="1:10" ht="15">
      <c r="A8" s="143" t="s">
        <v>39</v>
      </c>
      <c r="B8" s="146" t="s">
        <v>651</v>
      </c>
      <c r="C8" s="142"/>
    </row>
    <row r="9" spans="1:10" ht="15">
      <c r="A9" s="143" t="s">
        <v>40</v>
      </c>
      <c r="B9" s="104" t="s">
        <v>652</v>
      </c>
      <c r="C9" s="142"/>
    </row>
    <row r="10" spans="1:10" ht="15">
      <c r="A10" s="147"/>
      <c r="B10" s="131"/>
      <c r="C10" s="148"/>
    </row>
    <row r="11" spans="1:10" ht="15">
      <c r="A11" s="149" t="s">
        <v>41</v>
      </c>
      <c r="B11" s="122"/>
      <c r="C11" s="142"/>
      <c r="D11" s="149" t="s">
        <v>1235</v>
      </c>
      <c r="E11" s="377"/>
      <c r="F11" s="377"/>
      <c r="G11" s="377"/>
    </row>
    <row r="12" spans="1:10" ht="15">
      <c r="A12" s="150" t="s">
        <v>42</v>
      </c>
      <c r="B12" s="252" t="s">
        <v>168</v>
      </c>
      <c r="C12" s="142"/>
      <c r="D12" s="391" t="s">
        <v>1260</v>
      </c>
      <c r="E12" s="439">
        <v>693</v>
      </c>
      <c r="F12" s="377"/>
      <c r="G12" s="377"/>
    </row>
    <row r="13" spans="1:10" ht="25.5">
      <c r="A13" s="150" t="s">
        <v>59</v>
      </c>
      <c r="B13" s="139" t="s">
        <v>653</v>
      </c>
      <c r="C13" s="142"/>
      <c r="D13" s="387" t="s">
        <v>1556</v>
      </c>
      <c r="E13" s="356"/>
      <c r="F13" s="356"/>
      <c r="G13" s="356"/>
      <c r="H13" s="356"/>
      <c r="I13" s="356"/>
    </row>
    <row r="14" spans="1:10" ht="16.5" customHeight="1">
      <c r="A14" s="151" t="s">
        <v>44</v>
      </c>
      <c r="B14" s="252" t="s">
        <v>654</v>
      </c>
      <c r="C14" s="142"/>
      <c r="D14" s="386" t="s">
        <v>1231</v>
      </c>
      <c r="E14" s="356"/>
      <c r="F14" s="356"/>
      <c r="G14" s="356"/>
      <c r="H14" s="356"/>
      <c r="I14" s="356"/>
      <c r="J14" s="189"/>
    </row>
    <row r="15" spans="1:10" ht="15.75">
      <c r="A15" s="150" t="s">
        <v>45</v>
      </c>
      <c r="B15" s="252" t="s">
        <v>174</v>
      </c>
      <c r="C15" s="142"/>
      <c r="D15" s="386" t="s">
        <v>1232</v>
      </c>
      <c r="E15" s="356"/>
      <c r="F15" s="356"/>
      <c r="G15" s="356"/>
      <c r="H15" s="356"/>
      <c r="I15" s="356"/>
      <c r="J15" s="189"/>
    </row>
    <row r="16" spans="1:10" ht="15.75">
      <c r="A16" s="150" t="s">
        <v>46</v>
      </c>
      <c r="B16" s="252" t="s">
        <v>170</v>
      </c>
      <c r="C16" s="142"/>
      <c r="D16" s="386" t="s">
        <v>1233</v>
      </c>
      <c r="E16" s="356"/>
      <c r="F16" s="356"/>
      <c r="G16" s="356"/>
      <c r="H16" s="356"/>
      <c r="I16" s="356"/>
      <c r="J16" s="189"/>
    </row>
    <row r="17" spans="1:10" ht="15.75">
      <c r="A17" s="150" t="s">
        <v>11</v>
      </c>
      <c r="B17" s="135" t="s">
        <v>645</v>
      </c>
      <c r="C17" s="142"/>
      <c r="D17" s="386" t="s">
        <v>1234</v>
      </c>
      <c r="E17" s="356"/>
      <c r="F17" s="356"/>
      <c r="G17" s="356"/>
      <c r="H17" s="356"/>
      <c r="I17" s="356"/>
      <c r="J17" s="189"/>
    </row>
    <row r="18" spans="1:10" ht="15">
      <c r="A18" s="152" t="s">
        <v>10</v>
      </c>
      <c r="B18" s="252" t="s">
        <v>171</v>
      </c>
      <c r="C18" s="142"/>
      <c r="D18" s="445" t="s">
        <v>1569</v>
      </c>
      <c r="E18" s="446"/>
      <c r="F18" s="446"/>
      <c r="G18" s="446"/>
      <c r="H18" s="446"/>
      <c r="J18" s="189"/>
    </row>
    <row r="19" spans="1:10" ht="15">
      <c r="A19" s="150" t="s">
        <v>12</v>
      </c>
      <c r="B19" s="139" t="s">
        <v>655</v>
      </c>
      <c r="C19" s="142"/>
      <c r="D19" s="445" t="s">
        <v>1570</v>
      </c>
      <c r="E19" s="446"/>
      <c r="F19" s="446"/>
      <c r="G19" s="446"/>
      <c r="H19" s="446"/>
      <c r="I19" s="446"/>
      <c r="J19" s="189"/>
    </row>
    <row r="20" spans="1:10" ht="15">
      <c r="A20" s="150" t="s">
        <v>56</v>
      </c>
      <c r="B20" s="252" t="s">
        <v>646</v>
      </c>
      <c r="C20" s="142"/>
      <c r="D20" s="445" t="s">
        <v>1568</v>
      </c>
      <c r="E20" s="446"/>
      <c r="F20" s="446"/>
      <c r="G20" s="446"/>
      <c r="H20" s="446"/>
      <c r="I20" s="446"/>
      <c r="J20" s="189"/>
    </row>
    <row r="21" spans="1:10" ht="15.75">
      <c r="A21" s="150" t="s">
        <v>47</v>
      </c>
      <c r="B21" s="139" t="s">
        <v>172</v>
      </c>
      <c r="C21" s="142"/>
      <c r="D21" s="244"/>
      <c r="E21" s="244"/>
      <c r="F21" s="244"/>
      <c r="G21" s="244"/>
      <c r="H21" s="244"/>
      <c r="I21" s="244"/>
      <c r="J21" s="244"/>
    </row>
    <row r="22" spans="1:10">
      <c r="A22" s="153" t="s">
        <v>6</v>
      </c>
      <c r="B22" s="252" t="s">
        <v>173</v>
      </c>
      <c r="C22" s="142"/>
    </row>
    <row r="23" spans="1:10">
      <c r="A23" s="153" t="s">
        <v>13</v>
      </c>
      <c r="B23" s="252" t="s">
        <v>115</v>
      </c>
      <c r="C23" s="142"/>
    </row>
    <row r="24" spans="1:10" ht="15">
      <c r="A24" s="150" t="s">
        <v>57</v>
      </c>
      <c r="B24" s="168" t="s">
        <v>63</v>
      </c>
      <c r="C24" s="142"/>
    </row>
    <row r="25" spans="1:10">
      <c r="A25" s="154" t="s">
        <v>15</v>
      </c>
      <c r="B25" s="252" t="s">
        <v>290</v>
      </c>
      <c r="C25" s="142"/>
    </row>
    <row r="26" spans="1:10">
      <c r="A26" s="155"/>
      <c r="B26" s="156"/>
      <c r="C26" s="148"/>
    </row>
    <row r="27" spans="1:10">
      <c r="A27" s="104" t="s">
        <v>145</v>
      </c>
    </row>
    <row r="28" spans="1:10">
      <c r="A28" s="103" t="s">
        <v>146</v>
      </c>
    </row>
    <row r="29" spans="1:10">
      <c r="A29" s="137"/>
    </row>
    <row r="30" spans="1:10">
      <c r="A30" s="137"/>
    </row>
    <row r="31" spans="1:10">
      <c r="A31" s="137"/>
    </row>
    <row r="32" spans="1:10">
      <c r="A32" s="137"/>
    </row>
    <row r="33" spans="1:1">
      <c r="A33" s="137"/>
    </row>
    <row r="34" spans="1:1">
      <c r="A34" s="137"/>
    </row>
    <row r="35" spans="1:1">
      <c r="A35" s="137"/>
    </row>
    <row r="36" spans="1:1">
      <c r="A36" s="137"/>
    </row>
    <row r="37" spans="1:1">
      <c r="A37" s="137"/>
    </row>
    <row r="38" spans="1:1">
      <c r="A38" s="137"/>
    </row>
    <row r="39" spans="1:1">
      <c r="A39" s="137"/>
    </row>
    <row r="40" spans="1:1">
      <c r="A40" s="137"/>
    </row>
    <row r="41" spans="1:1">
      <c r="A41" s="137"/>
    </row>
    <row r="42" spans="1:1">
      <c r="A42" s="137"/>
    </row>
    <row r="43" spans="1:1">
      <c r="A43" s="137"/>
    </row>
    <row r="44" spans="1:1">
      <c r="A44" s="137"/>
    </row>
    <row r="45" spans="1:1">
      <c r="A45" s="137"/>
    </row>
    <row r="46" spans="1:1">
      <c r="A46" s="137"/>
    </row>
    <row r="47" spans="1:1">
      <c r="A47" s="137"/>
    </row>
    <row r="48" spans="1:1">
      <c r="A48" s="137"/>
    </row>
    <row r="49" spans="1:1">
      <c r="A49" s="137"/>
    </row>
    <row r="50" spans="1:1">
      <c r="A50" s="137"/>
    </row>
    <row r="51" spans="1:1">
      <c r="A51" s="137"/>
    </row>
    <row r="52" spans="1:1">
      <c r="A52" s="137"/>
    </row>
    <row r="53" spans="1:1">
      <c r="A53" s="137"/>
    </row>
    <row r="54" spans="1:1">
      <c r="A54" s="137"/>
    </row>
    <row r="55" spans="1:1">
      <c r="A55" s="137"/>
    </row>
    <row r="56" spans="1:1">
      <c r="A56" s="137"/>
    </row>
    <row r="57" spans="1:1">
      <c r="A57" s="137"/>
    </row>
    <row r="58" spans="1:1">
      <c r="A58" s="137"/>
    </row>
    <row r="59" spans="1:1">
      <c r="A59" s="137"/>
    </row>
    <row r="60" spans="1:1">
      <c r="A60" s="137"/>
    </row>
    <row r="61" spans="1:1">
      <c r="A61" s="137"/>
    </row>
    <row r="62" spans="1:1">
      <c r="A62" s="137"/>
    </row>
    <row r="63" spans="1:1">
      <c r="A63" s="137"/>
    </row>
    <row r="64" spans="1:1">
      <c r="A64" s="137"/>
    </row>
    <row r="65" spans="1:1">
      <c r="A65" s="137"/>
    </row>
    <row r="66" spans="1:1">
      <c r="A66" s="137"/>
    </row>
    <row r="67" spans="1:1">
      <c r="A67" s="137"/>
    </row>
    <row r="68" spans="1:1">
      <c r="A68" s="137"/>
    </row>
    <row r="69" spans="1:1">
      <c r="A69" s="137"/>
    </row>
    <row r="70" spans="1:1">
      <c r="A70" s="137"/>
    </row>
    <row r="71" spans="1:1">
      <c r="A71" s="137"/>
    </row>
    <row r="72" spans="1:1">
      <c r="A72" s="137"/>
    </row>
    <row r="73" spans="1:1">
      <c r="A73" s="137"/>
    </row>
    <row r="74" spans="1:1">
      <c r="A74" s="137"/>
    </row>
    <row r="75" spans="1:1">
      <c r="A75" s="137"/>
    </row>
    <row r="76" spans="1:1">
      <c r="A76" s="137"/>
    </row>
    <row r="77" spans="1:1">
      <c r="A77" s="137"/>
    </row>
    <row r="78" spans="1:1">
      <c r="A78" s="137"/>
    </row>
    <row r="79" spans="1:1">
      <c r="A79" s="137"/>
    </row>
    <row r="80" spans="1:1">
      <c r="A80" s="137"/>
    </row>
    <row r="81" spans="1:1">
      <c r="A81" s="137"/>
    </row>
    <row r="82" spans="1:1">
      <c r="A82" s="137"/>
    </row>
    <row r="83" spans="1:1">
      <c r="A83" s="137"/>
    </row>
    <row r="84" spans="1:1">
      <c r="A84" s="137"/>
    </row>
    <row r="85" spans="1:1">
      <c r="A85" s="137"/>
    </row>
    <row r="86" spans="1:1">
      <c r="A86" s="137"/>
    </row>
    <row r="87" spans="1:1">
      <c r="A87" s="137"/>
    </row>
    <row r="88" spans="1:1">
      <c r="A88" s="137"/>
    </row>
    <row r="89" spans="1:1">
      <c r="A89" s="137"/>
    </row>
    <row r="90" spans="1:1">
      <c r="A90" s="137"/>
    </row>
    <row r="91" spans="1:1">
      <c r="A91" s="137"/>
    </row>
    <row r="92" spans="1:1">
      <c r="A92" s="137"/>
    </row>
    <row r="93" spans="1:1">
      <c r="A93" s="137"/>
    </row>
    <row r="94" spans="1:1">
      <c r="A94" s="137"/>
    </row>
    <row r="95" spans="1:1">
      <c r="A95" s="137"/>
    </row>
    <row r="96" spans="1:1">
      <c r="A96" s="137"/>
    </row>
    <row r="97" spans="1:1">
      <c r="A97" s="137"/>
    </row>
    <row r="98" spans="1:1">
      <c r="A98" s="137"/>
    </row>
    <row r="99" spans="1:1">
      <c r="A99" s="137"/>
    </row>
    <row r="100" spans="1:1">
      <c r="A100" s="137"/>
    </row>
    <row r="101" spans="1:1">
      <c r="A101" s="137"/>
    </row>
    <row r="102" spans="1:1">
      <c r="A102" s="137"/>
    </row>
    <row r="103" spans="1:1">
      <c r="A103" s="137"/>
    </row>
    <row r="104" spans="1:1">
      <c r="A104" s="137"/>
    </row>
    <row r="105" spans="1:1">
      <c r="A105" s="137"/>
    </row>
    <row r="106" spans="1:1">
      <c r="A106" s="137"/>
    </row>
    <row r="107" spans="1:1">
      <c r="A107" s="137"/>
    </row>
    <row r="108" spans="1:1">
      <c r="A108" s="137"/>
    </row>
    <row r="109" spans="1:1">
      <c r="A109" s="137"/>
    </row>
    <row r="110" spans="1:1">
      <c r="A110" s="137"/>
    </row>
    <row r="111" spans="1:1">
      <c r="A111" s="137"/>
    </row>
    <row r="112" spans="1:1">
      <c r="A112" s="137"/>
    </row>
  </sheetData>
  <hyperlinks>
    <hyperlink ref="A28" r:id="rId1" location="intro"/>
    <hyperlink ref="D1" location="'ProLiant Smart Buy Servers'!A1" display="Summary"/>
  </hyperlinks>
  <pageMargins left="0.7" right="0.7" top="0.75" bottom="0.75" header="0.3" footer="0.3"/>
  <pageSetup scale="47" fitToHeight="4"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J112"/>
  <sheetViews>
    <sheetView zoomScale="80" zoomScaleNormal="80" workbookViewId="0">
      <selection activeCell="A12" sqref="A12:B23"/>
    </sheetView>
  </sheetViews>
  <sheetFormatPr defaultColWidth="8.88671875" defaultRowHeight="14.25"/>
  <cols>
    <col min="1" max="1" width="18.109375" style="105" customWidth="1"/>
    <col min="2" max="2" width="61.5546875" style="105" customWidth="1"/>
    <col min="3" max="3" width="14.6640625" style="105" customWidth="1"/>
    <col min="4" max="4" width="12.6640625" style="105" customWidth="1"/>
    <col min="5" max="6" width="8.88671875" style="105"/>
    <col min="7" max="7" width="26.21875" style="105" customWidth="1"/>
    <col min="8" max="16384" width="8.88671875" style="105"/>
  </cols>
  <sheetData>
    <row r="1" spans="1:10" ht="15">
      <c r="A1" s="167" t="s">
        <v>781</v>
      </c>
      <c r="B1" s="141"/>
      <c r="C1" s="138"/>
      <c r="D1" s="311" t="s">
        <v>117</v>
      </c>
    </row>
    <row r="2" spans="1:10">
      <c r="A2" s="141"/>
      <c r="B2" s="141"/>
      <c r="C2" s="142"/>
    </row>
    <row r="3" spans="1:10" ht="15">
      <c r="A3" s="143" t="s">
        <v>36</v>
      </c>
      <c r="B3" s="116" t="s">
        <v>779</v>
      </c>
      <c r="C3" s="142"/>
    </row>
    <row r="4" spans="1:10" ht="15">
      <c r="A4" s="144" t="s">
        <v>62</v>
      </c>
      <c r="B4" s="127">
        <f>VLOOKUP($B$3,'ProLiant Smart Buy Servers'!B:Q,12,FALSE)</f>
        <v>2539</v>
      </c>
      <c r="C4" s="142"/>
    </row>
    <row r="5" spans="1:10" ht="21.75" customHeight="1">
      <c r="A5" s="145" t="s">
        <v>713</v>
      </c>
      <c r="B5" s="140">
        <f>VLOOKUP($B$3,'ProLiant Smart Buy Servers'!B:Q,13,FALSE)</f>
        <v>661</v>
      </c>
      <c r="C5" s="142"/>
    </row>
    <row r="6" spans="1:10" ht="15">
      <c r="A6" s="143"/>
      <c r="B6" s="146"/>
      <c r="C6" s="142"/>
    </row>
    <row r="7" spans="1:10" ht="15">
      <c r="A7" s="143"/>
      <c r="B7" s="146"/>
      <c r="C7" s="142"/>
    </row>
    <row r="8" spans="1:10" ht="15">
      <c r="A8" s="143" t="s">
        <v>39</v>
      </c>
      <c r="B8" s="146" t="s">
        <v>782</v>
      </c>
      <c r="C8" s="142"/>
    </row>
    <row r="9" spans="1:10" ht="15">
      <c r="A9" s="143" t="s">
        <v>40</v>
      </c>
      <c r="B9" s="104" t="s">
        <v>781</v>
      </c>
      <c r="C9" s="142"/>
    </row>
    <row r="10" spans="1:10" ht="15">
      <c r="A10" s="147"/>
      <c r="B10" s="131"/>
      <c r="C10" s="148"/>
    </row>
    <row r="11" spans="1:10" ht="15">
      <c r="A11" s="149" t="s">
        <v>41</v>
      </c>
      <c r="B11" s="122"/>
      <c r="C11" s="142"/>
      <c r="D11" s="149" t="s">
        <v>1235</v>
      </c>
      <c r="E11" s="377"/>
      <c r="F11" s="377"/>
      <c r="G11" s="377"/>
    </row>
    <row r="12" spans="1:10" ht="15">
      <c r="A12" s="150" t="s">
        <v>42</v>
      </c>
      <c r="B12" s="252" t="s">
        <v>168</v>
      </c>
      <c r="C12" s="142"/>
      <c r="D12" s="391" t="s">
        <v>1260</v>
      </c>
      <c r="E12" s="439">
        <v>693</v>
      </c>
      <c r="F12" s="377"/>
      <c r="G12" s="377"/>
    </row>
    <row r="13" spans="1:10" ht="25.5">
      <c r="A13" s="150" t="s">
        <v>59</v>
      </c>
      <c r="B13" s="139" t="s">
        <v>783</v>
      </c>
      <c r="C13" s="142"/>
      <c r="D13" s="387" t="s">
        <v>1556</v>
      </c>
      <c r="E13" s="356"/>
      <c r="F13" s="356"/>
      <c r="G13" s="356"/>
      <c r="H13" s="356"/>
      <c r="I13" s="356"/>
    </row>
    <row r="14" spans="1:10" ht="16.5" customHeight="1">
      <c r="A14" s="151" t="s">
        <v>44</v>
      </c>
      <c r="B14" s="171" t="s">
        <v>784</v>
      </c>
      <c r="C14" s="142"/>
      <c r="D14" s="386" t="s">
        <v>1231</v>
      </c>
      <c r="E14" s="356"/>
      <c r="F14" s="356"/>
      <c r="G14" s="356"/>
      <c r="H14" s="356"/>
      <c r="I14" s="356"/>
      <c r="J14" s="189"/>
    </row>
    <row r="15" spans="1:10" ht="15.75">
      <c r="A15" s="150" t="s">
        <v>45</v>
      </c>
      <c r="B15" s="252" t="s">
        <v>169</v>
      </c>
      <c r="C15" s="142"/>
      <c r="D15" s="386" t="s">
        <v>1232</v>
      </c>
      <c r="E15" s="356"/>
      <c r="F15" s="356"/>
      <c r="G15" s="356"/>
      <c r="H15" s="356"/>
      <c r="I15" s="356"/>
      <c r="J15" s="189"/>
    </row>
    <row r="16" spans="1:10" ht="15.75">
      <c r="A16" s="150" t="s">
        <v>46</v>
      </c>
      <c r="B16" s="252" t="s">
        <v>170</v>
      </c>
      <c r="C16" s="142"/>
      <c r="D16" s="386" t="s">
        <v>1233</v>
      </c>
      <c r="E16" s="356"/>
      <c r="F16" s="356"/>
      <c r="G16" s="356"/>
      <c r="H16" s="356"/>
      <c r="I16" s="356"/>
      <c r="J16" s="189"/>
    </row>
    <row r="17" spans="1:10" ht="15.75">
      <c r="A17" s="150" t="s">
        <v>11</v>
      </c>
      <c r="B17" s="135" t="s">
        <v>423</v>
      </c>
      <c r="C17" s="142"/>
      <c r="D17" s="386" t="s">
        <v>1234</v>
      </c>
      <c r="E17" s="356"/>
      <c r="F17" s="356"/>
      <c r="G17" s="356"/>
      <c r="H17" s="356"/>
      <c r="I17" s="356"/>
      <c r="J17" s="189"/>
    </row>
    <row r="18" spans="1:10" ht="15">
      <c r="A18" s="152" t="s">
        <v>10</v>
      </c>
      <c r="B18" s="252" t="s">
        <v>171</v>
      </c>
      <c r="C18" s="142"/>
      <c r="D18" s="445" t="s">
        <v>1569</v>
      </c>
      <c r="E18" s="446"/>
      <c r="F18" s="446"/>
      <c r="G18" s="446"/>
      <c r="H18" s="446"/>
      <c r="J18" s="189"/>
    </row>
    <row r="19" spans="1:10" ht="15">
      <c r="A19" s="150" t="s">
        <v>12</v>
      </c>
      <c r="B19" s="139" t="s">
        <v>114</v>
      </c>
      <c r="C19" s="142"/>
      <c r="D19" s="445" t="s">
        <v>1570</v>
      </c>
      <c r="E19" s="446"/>
      <c r="F19" s="446"/>
      <c r="G19" s="446"/>
      <c r="H19" s="446"/>
      <c r="I19" s="446"/>
      <c r="J19" s="189"/>
    </row>
    <row r="20" spans="1:10" ht="15">
      <c r="A20" s="150" t="s">
        <v>56</v>
      </c>
      <c r="B20" s="252" t="s">
        <v>646</v>
      </c>
      <c r="C20" s="142"/>
      <c r="D20" s="445" t="s">
        <v>1568</v>
      </c>
      <c r="E20" s="446"/>
      <c r="F20" s="446"/>
      <c r="G20" s="446"/>
      <c r="H20" s="446"/>
      <c r="I20" s="446"/>
      <c r="J20" s="189"/>
    </row>
    <row r="21" spans="1:10" ht="15.75">
      <c r="A21" s="150" t="s">
        <v>47</v>
      </c>
      <c r="B21" s="139" t="s">
        <v>172</v>
      </c>
      <c r="C21" s="142"/>
      <c r="D21" s="244"/>
      <c r="E21" s="244"/>
      <c r="F21" s="244"/>
      <c r="G21" s="244"/>
      <c r="H21" s="244"/>
      <c r="I21" s="244"/>
      <c r="J21" s="244"/>
    </row>
    <row r="22" spans="1:10">
      <c r="A22" s="153" t="s">
        <v>6</v>
      </c>
      <c r="B22" s="252" t="s">
        <v>173</v>
      </c>
      <c r="C22" s="142"/>
    </row>
    <row r="23" spans="1:10">
      <c r="A23" s="153" t="s">
        <v>13</v>
      </c>
      <c r="B23" s="252" t="s">
        <v>115</v>
      </c>
      <c r="C23" s="142"/>
    </row>
    <row r="24" spans="1:10" ht="15">
      <c r="A24" s="150" t="s">
        <v>57</v>
      </c>
      <c r="B24" s="168" t="s">
        <v>63</v>
      </c>
      <c r="C24" s="142"/>
    </row>
    <row r="25" spans="1:10">
      <c r="A25" s="154" t="s">
        <v>15</v>
      </c>
      <c r="B25" s="252" t="s">
        <v>290</v>
      </c>
      <c r="C25" s="142"/>
    </row>
    <row r="26" spans="1:10">
      <c r="A26" s="155"/>
      <c r="B26" s="156"/>
      <c r="C26" s="148"/>
    </row>
    <row r="27" spans="1:10">
      <c r="A27" s="104" t="s">
        <v>145</v>
      </c>
    </row>
    <row r="28" spans="1:10">
      <c r="A28" s="103" t="s">
        <v>146</v>
      </c>
    </row>
    <row r="29" spans="1:10">
      <c r="A29" s="137"/>
    </row>
    <row r="30" spans="1:10">
      <c r="A30" s="137"/>
    </row>
    <row r="31" spans="1:10">
      <c r="A31" s="137"/>
    </row>
    <row r="32" spans="1:10">
      <c r="A32" s="137"/>
    </row>
    <row r="33" spans="1:1">
      <c r="A33" s="137"/>
    </row>
    <row r="34" spans="1:1">
      <c r="A34" s="137"/>
    </row>
    <row r="35" spans="1:1">
      <c r="A35" s="137"/>
    </row>
    <row r="36" spans="1:1">
      <c r="A36" s="137"/>
    </row>
    <row r="37" spans="1:1">
      <c r="A37" s="137"/>
    </row>
    <row r="38" spans="1:1">
      <c r="A38" s="137"/>
    </row>
    <row r="39" spans="1:1">
      <c r="A39" s="137"/>
    </row>
    <row r="40" spans="1:1">
      <c r="A40" s="137"/>
    </row>
    <row r="41" spans="1:1">
      <c r="A41" s="137"/>
    </row>
    <row r="42" spans="1:1">
      <c r="A42" s="137"/>
    </row>
    <row r="43" spans="1:1">
      <c r="A43" s="137"/>
    </row>
    <row r="44" spans="1:1">
      <c r="A44" s="137"/>
    </row>
    <row r="45" spans="1:1">
      <c r="A45" s="137"/>
    </row>
    <row r="46" spans="1:1">
      <c r="A46" s="137"/>
    </row>
    <row r="47" spans="1:1">
      <c r="A47" s="137"/>
    </row>
    <row r="48" spans="1:1">
      <c r="A48" s="137"/>
    </row>
    <row r="49" spans="1:1">
      <c r="A49" s="137"/>
    </row>
    <row r="50" spans="1:1">
      <c r="A50" s="137"/>
    </row>
    <row r="51" spans="1:1">
      <c r="A51" s="137"/>
    </row>
    <row r="52" spans="1:1">
      <c r="A52" s="137"/>
    </row>
    <row r="53" spans="1:1">
      <c r="A53" s="137"/>
    </row>
    <row r="54" spans="1:1">
      <c r="A54" s="137"/>
    </row>
    <row r="55" spans="1:1">
      <c r="A55" s="137"/>
    </row>
    <row r="56" spans="1:1">
      <c r="A56" s="137"/>
    </row>
    <row r="57" spans="1:1">
      <c r="A57" s="137"/>
    </row>
    <row r="58" spans="1:1">
      <c r="A58" s="137"/>
    </row>
    <row r="59" spans="1:1">
      <c r="A59" s="137"/>
    </row>
    <row r="60" spans="1:1">
      <c r="A60" s="137"/>
    </row>
    <row r="61" spans="1:1">
      <c r="A61" s="137"/>
    </row>
    <row r="62" spans="1:1">
      <c r="A62" s="137"/>
    </row>
    <row r="63" spans="1:1">
      <c r="A63" s="137"/>
    </row>
    <row r="64" spans="1:1">
      <c r="A64" s="137"/>
    </row>
    <row r="65" spans="1:1">
      <c r="A65" s="137"/>
    </row>
    <row r="66" spans="1:1">
      <c r="A66" s="137"/>
    </row>
    <row r="67" spans="1:1">
      <c r="A67" s="137"/>
    </row>
    <row r="68" spans="1:1">
      <c r="A68" s="137"/>
    </row>
    <row r="69" spans="1:1">
      <c r="A69" s="137"/>
    </row>
    <row r="70" spans="1:1">
      <c r="A70" s="137"/>
    </row>
    <row r="71" spans="1:1">
      <c r="A71" s="137"/>
    </row>
    <row r="72" spans="1:1">
      <c r="A72" s="137"/>
    </row>
    <row r="73" spans="1:1">
      <c r="A73" s="137"/>
    </row>
    <row r="74" spans="1:1">
      <c r="A74" s="137"/>
    </row>
    <row r="75" spans="1:1">
      <c r="A75" s="137"/>
    </row>
    <row r="76" spans="1:1">
      <c r="A76" s="137"/>
    </row>
    <row r="77" spans="1:1">
      <c r="A77" s="137"/>
    </row>
    <row r="78" spans="1:1">
      <c r="A78" s="137"/>
    </row>
    <row r="79" spans="1:1">
      <c r="A79" s="137"/>
    </row>
    <row r="80" spans="1:1">
      <c r="A80" s="137"/>
    </row>
    <row r="81" spans="1:1">
      <c r="A81" s="137"/>
    </row>
    <row r="82" spans="1:1">
      <c r="A82" s="137"/>
    </row>
    <row r="83" spans="1:1">
      <c r="A83" s="137"/>
    </row>
    <row r="84" spans="1:1">
      <c r="A84" s="137"/>
    </row>
    <row r="85" spans="1:1">
      <c r="A85" s="137"/>
    </row>
    <row r="86" spans="1:1">
      <c r="A86" s="137"/>
    </row>
    <row r="87" spans="1:1">
      <c r="A87" s="137"/>
    </row>
    <row r="88" spans="1:1">
      <c r="A88" s="137"/>
    </row>
    <row r="89" spans="1:1">
      <c r="A89" s="137"/>
    </row>
    <row r="90" spans="1:1">
      <c r="A90" s="137"/>
    </row>
    <row r="91" spans="1:1">
      <c r="A91" s="137"/>
    </row>
    <row r="92" spans="1:1">
      <c r="A92" s="137"/>
    </row>
    <row r="93" spans="1:1">
      <c r="A93" s="137"/>
    </row>
    <row r="94" spans="1:1">
      <c r="A94" s="137"/>
    </row>
    <row r="95" spans="1:1">
      <c r="A95" s="137"/>
    </row>
    <row r="96" spans="1:1">
      <c r="A96" s="137"/>
    </row>
    <row r="97" spans="1:1">
      <c r="A97" s="137"/>
    </row>
    <row r="98" spans="1:1">
      <c r="A98" s="137"/>
    </row>
    <row r="99" spans="1:1">
      <c r="A99" s="137"/>
    </row>
    <row r="100" spans="1:1">
      <c r="A100" s="137"/>
    </row>
    <row r="101" spans="1:1">
      <c r="A101" s="137"/>
    </row>
    <row r="102" spans="1:1">
      <c r="A102" s="137"/>
    </row>
    <row r="103" spans="1:1">
      <c r="A103" s="137"/>
    </row>
    <row r="104" spans="1:1">
      <c r="A104" s="137"/>
    </row>
    <row r="105" spans="1:1">
      <c r="A105" s="137"/>
    </row>
    <row r="106" spans="1:1">
      <c r="A106" s="137"/>
    </row>
    <row r="107" spans="1:1">
      <c r="A107" s="137"/>
    </row>
    <row r="108" spans="1:1">
      <c r="A108" s="137"/>
    </row>
    <row r="109" spans="1:1">
      <c r="A109" s="137"/>
    </row>
    <row r="110" spans="1:1">
      <c r="A110" s="137"/>
    </row>
    <row r="111" spans="1:1">
      <c r="A111" s="137"/>
    </row>
    <row r="112" spans="1:1">
      <c r="A112" s="137"/>
    </row>
  </sheetData>
  <hyperlinks>
    <hyperlink ref="A28" r:id="rId1" location="intro"/>
    <hyperlink ref="D1" location="'ProLiant Smart Buy Servers'!A1" display="Summary"/>
  </hyperlinks>
  <pageMargins left="0.7" right="0.7" top="0.75" bottom="0.75" header="0.3" footer="0.3"/>
  <pageSetup scale="46" fitToHeight="4"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J112"/>
  <sheetViews>
    <sheetView zoomScale="80" zoomScaleNormal="80" workbookViewId="0">
      <selection activeCell="A12" sqref="A12:B23"/>
    </sheetView>
  </sheetViews>
  <sheetFormatPr defaultColWidth="8.88671875" defaultRowHeight="14.25"/>
  <cols>
    <col min="1" max="1" width="18.109375" style="105" customWidth="1"/>
    <col min="2" max="2" width="61.5546875" style="105" customWidth="1"/>
    <col min="3" max="3" width="14.6640625" style="105" customWidth="1"/>
    <col min="4" max="6" width="8.88671875" style="105"/>
    <col min="7" max="7" width="27.109375" style="105" customWidth="1"/>
    <col min="8" max="16384" width="8.88671875" style="105"/>
  </cols>
  <sheetData>
    <row r="1" spans="1:10" ht="15">
      <c r="A1" s="167" t="s">
        <v>789</v>
      </c>
      <c r="B1" s="141"/>
      <c r="C1" s="138"/>
      <c r="D1" s="311" t="s">
        <v>117</v>
      </c>
    </row>
    <row r="2" spans="1:10">
      <c r="A2" s="141"/>
      <c r="B2" s="141"/>
      <c r="C2" s="142"/>
    </row>
    <row r="3" spans="1:10" ht="15">
      <c r="A3" s="143" t="s">
        <v>36</v>
      </c>
      <c r="B3" s="116" t="s">
        <v>780</v>
      </c>
      <c r="C3" s="142"/>
    </row>
    <row r="4" spans="1:10" ht="15">
      <c r="A4" s="144" t="s">
        <v>62</v>
      </c>
      <c r="B4" s="127">
        <f>VLOOKUP($B$3,'ProLiant Smart Buy Servers'!B:Q,12,FALSE)</f>
        <v>5549</v>
      </c>
      <c r="C4" s="142"/>
    </row>
    <row r="5" spans="1:10" ht="21.75" customHeight="1">
      <c r="A5" s="145" t="s">
        <v>713</v>
      </c>
      <c r="B5" s="140">
        <f>VLOOKUP($B$3,'ProLiant Smart Buy Servers'!B:Q,13,FALSE)</f>
        <v>1439</v>
      </c>
      <c r="C5" s="142"/>
    </row>
    <row r="6" spans="1:10" ht="15">
      <c r="A6" s="143"/>
      <c r="B6" s="146"/>
      <c r="C6" s="142"/>
    </row>
    <row r="7" spans="1:10" ht="15">
      <c r="A7" s="143"/>
      <c r="B7" s="146"/>
      <c r="C7" s="142"/>
    </row>
    <row r="8" spans="1:10" ht="15">
      <c r="A8" s="143" t="s">
        <v>39</v>
      </c>
      <c r="B8" s="146" t="s">
        <v>785</v>
      </c>
      <c r="C8" s="142"/>
    </row>
    <row r="9" spans="1:10" ht="15">
      <c r="A9" s="143" t="s">
        <v>40</v>
      </c>
      <c r="B9" s="104" t="s">
        <v>789</v>
      </c>
      <c r="C9" s="142"/>
    </row>
    <row r="10" spans="1:10" ht="15">
      <c r="A10" s="147"/>
      <c r="B10" s="131"/>
      <c r="C10" s="148"/>
    </row>
    <row r="11" spans="1:10" ht="15">
      <c r="A11" s="149" t="s">
        <v>41</v>
      </c>
      <c r="B11" s="122" t="s">
        <v>131</v>
      </c>
      <c r="C11" s="142"/>
      <c r="D11" s="149" t="s">
        <v>1235</v>
      </c>
      <c r="E11" s="377"/>
      <c r="F11" s="377"/>
      <c r="G11" s="377"/>
    </row>
    <row r="12" spans="1:10" ht="15">
      <c r="A12" s="150" t="s">
        <v>42</v>
      </c>
      <c r="B12" s="252" t="s">
        <v>168</v>
      </c>
      <c r="C12" s="142"/>
      <c r="D12" s="391" t="s">
        <v>1260</v>
      </c>
      <c r="E12" s="439">
        <v>693</v>
      </c>
      <c r="F12" s="377"/>
      <c r="G12" s="377"/>
    </row>
    <row r="13" spans="1:10" ht="25.5">
      <c r="A13" s="150" t="s">
        <v>59</v>
      </c>
      <c r="B13" s="139" t="s">
        <v>680</v>
      </c>
      <c r="C13" s="142"/>
      <c r="D13" s="387" t="s">
        <v>1556</v>
      </c>
      <c r="E13" s="356"/>
      <c r="F13" s="356"/>
      <c r="G13" s="356"/>
      <c r="H13" s="356"/>
      <c r="I13" s="356"/>
    </row>
    <row r="14" spans="1:10" ht="16.5" customHeight="1">
      <c r="A14" s="151" t="s">
        <v>44</v>
      </c>
      <c r="B14" s="171" t="s">
        <v>773</v>
      </c>
      <c r="C14" s="142"/>
      <c r="D14" s="386" t="s">
        <v>1231</v>
      </c>
      <c r="E14" s="356"/>
      <c r="F14" s="356"/>
      <c r="G14" s="356"/>
      <c r="H14" s="356"/>
      <c r="I14" s="356"/>
      <c r="J14" s="189"/>
    </row>
    <row r="15" spans="1:10" ht="15.75">
      <c r="A15" s="150" t="s">
        <v>45</v>
      </c>
      <c r="B15" s="252" t="s">
        <v>174</v>
      </c>
      <c r="C15" s="142"/>
      <c r="D15" s="386" t="s">
        <v>1232</v>
      </c>
      <c r="E15" s="356"/>
      <c r="F15" s="356"/>
      <c r="G15" s="356"/>
      <c r="H15" s="356"/>
      <c r="I15" s="356"/>
      <c r="J15" s="189"/>
    </row>
    <row r="16" spans="1:10" ht="15.75">
      <c r="A16" s="150" t="s">
        <v>46</v>
      </c>
      <c r="B16" s="252" t="s">
        <v>786</v>
      </c>
      <c r="C16" s="142"/>
      <c r="D16" s="386" t="s">
        <v>1233</v>
      </c>
      <c r="E16" s="356"/>
      <c r="F16" s="356"/>
      <c r="G16" s="356"/>
      <c r="H16" s="356"/>
      <c r="I16" s="356"/>
      <c r="J16" s="189"/>
    </row>
    <row r="17" spans="1:10" ht="15.75">
      <c r="A17" s="150" t="s">
        <v>11</v>
      </c>
      <c r="B17" s="135" t="s">
        <v>645</v>
      </c>
      <c r="C17" s="142"/>
      <c r="D17" s="386" t="s">
        <v>1234</v>
      </c>
      <c r="E17" s="356"/>
      <c r="F17" s="356"/>
      <c r="G17" s="356"/>
      <c r="H17" s="356"/>
      <c r="I17" s="356"/>
      <c r="J17" s="189"/>
    </row>
    <row r="18" spans="1:10" ht="15">
      <c r="A18" s="152" t="s">
        <v>10</v>
      </c>
      <c r="B18" s="252" t="s">
        <v>171</v>
      </c>
      <c r="C18" s="142"/>
      <c r="D18" s="445" t="s">
        <v>1569</v>
      </c>
      <c r="E18" s="446"/>
      <c r="F18" s="446"/>
      <c r="G18" s="446"/>
      <c r="H18" s="446"/>
      <c r="J18" s="189"/>
    </row>
    <row r="19" spans="1:10" ht="15">
      <c r="A19" s="150" t="s">
        <v>12</v>
      </c>
      <c r="B19" s="139" t="s">
        <v>787</v>
      </c>
      <c r="C19" s="142"/>
      <c r="D19" s="445" t="s">
        <v>1570</v>
      </c>
      <c r="E19" s="446"/>
      <c r="F19" s="446"/>
      <c r="G19" s="446"/>
      <c r="H19" s="446"/>
      <c r="I19" s="446"/>
      <c r="J19" s="189"/>
    </row>
    <row r="20" spans="1:10" ht="15">
      <c r="A20" s="150" t="s">
        <v>56</v>
      </c>
      <c r="B20" s="252" t="s">
        <v>788</v>
      </c>
      <c r="C20" s="142"/>
      <c r="D20" s="445" t="s">
        <v>1568</v>
      </c>
      <c r="E20" s="446"/>
      <c r="F20" s="446"/>
      <c r="G20" s="446"/>
      <c r="H20" s="446"/>
      <c r="I20" s="446"/>
      <c r="J20" s="189"/>
    </row>
    <row r="21" spans="1:10" ht="15.75">
      <c r="A21" s="150" t="s">
        <v>47</v>
      </c>
      <c r="B21" s="139" t="s">
        <v>172</v>
      </c>
      <c r="C21" s="142"/>
      <c r="D21" s="244"/>
      <c r="E21" s="244"/>
      <c r="F21" s="244"/>
      <c r="G21" s="244"/>
      <c r="H21" s="244"/>
      <c r="I21" s="244"/>
      <c r="J21" s="244"/>
    </row>
    <row r="22" spans="1:10">
      <c r="A22" s="153" t="s">
        <v>6</v>
      </c>
      <c r="B22" s="252" t="s">
        <v>173</v>
      </c>
      <c r="C22" s="142"/>
    </row>
    <row r="23" spans="1:10">
      <c r="A23" s="153" t="s">
        <v>13</v>
      </c>
      <c r="B23" s="252" t="s">
        <v>115</v>
      </c>
      <c r="C23" s="142"/>
    </row>
    <row r="24" spans="1:10" ht="15">
      <c r="A24" s="150" t="s">
        <v>57</v>
      </c>
      <c r="B24" s="168" t="s">
        <v>63</v>
      </c>
      <c r="C24" s="142"/>
    </row>
    <row r="25" spans="1:10">
      <c r="A25" s="154" t="s">
        <v>15</v>
      </c>
      <c r="B25" s="252" t="s">
        <v>290</v>
      </c>
      <c r="C25" s="142"/>
    </row>
    <row r="26" spans="1:10">
      <c r="A26" s="155"/>
      <c r="B26" s="156"/>
      <c r="C26" s="148"/>
    </row>
    <row r="27" spans="1:10">
      <c r="A27" s="104" t="s">
        <v>145</v>
      </c>
    </row>
    <row r="28" spans="1:10">
      <c r="A28" s="103" t="s">
        <v>146</v>
      </c>
    </row>
    <row r="29" spans="1:10">
      <c r="A29" s="137"/>
    </row>
    <row r="30" spans="1:10">
      <c r="A30" s="137"/>
    </row>
    <row r="31" spans="1:10">
      <c r="A31" s="137"/>
    </row>
    <row r="32" spans="1:10">
      <c r="A32" s="137"/>
    </row>
    <row r="33" spans="1:1">
      <c r="A33" s="137"/>
    </row>
    <row r="34" spans="1:1">
      <c r="A34" s="137"/>
    </row>
    <row r="35" spans="1:1">
      <c r="A35" s="137"/>
    </row>
    <row r="36" spans="1:1">
      <c r="A36" s="137"/>
    </row>
    <row r="37" spans="1:1">
      <c r="A37" s="137"/>
    </row>
    <row r="38" spans="1:1">
      <c r="A38" s="137"/>
    </row>
    <row r="39" spans="1:1">
      <c r="A39" s="137"/>
    </row>
    <row r="40" spans="1:1">
      <c r="A40" s="137"/>
    </row>
    <row r="41" spans="1:1">
      <c r="A41" s="137"/>
    </row>
    <row r="42" spans="1:1">
      <c r="A42" s="137"/>
    </row>
    <row r="43" spans="1:1">
      <c r="A43" s="137"/>
    </row>
    <row r="44" spans="1:1">
      <c r="A44" s="137"/>
    </row>
    <row r="45" spans="1:1">
      <c r="A45" s="137"/>
    </row>
    <row r="46" spans="1:1">
      <c r="A46" s="137"/>
    </row>
    <row r="47" spans="1:1">
      <c r="A47" s="137"/>
    </row>
    <row r="48" spans="1:1">
      <c r="A48" s="137"/>
    </row>
    <row r="49" spans="1:1">
      <c r="A49" s="137"/>
    </row>
    <row r="50" spans="1:1">
      <c r="A50" s="137"/>
    </row>
    <row r="51" spans="1:1">
      <c r="A51" s="137"/>
    </row>
    <row r="52" spans="1:1">
      <c r="A52" s="137"/>
    </row>
    <row r="53" spans="1:1">
      <c r="A53" s="137"/>
    </row>
    <row r="54" spans="1:1">
      <c r="A54" s="137"/>
    </row>
    <row r="55" spans="1:1">
      <c r="A55" s="137"/>
    </row>
    <row r="56" spans="1:1">
      <c r="A56" s="137"/>
    </row>
    <row r="57" spans="1:1">
      <c r="A57" s="137"/>
    </row>
    <row r="58" spans="1:1">
      <c r="A58" s="137"/>
    </row>
    <row r="59" spans="1:1">
      <c r="A59" s="137"/>
    </row>
    <row r="60" spans="1:1">
      <c r="A60" s="137"/>
    </row>
    <row r="61" spans="1:1">
      <c r="A61" s="137"/>
    </row>
    <row r="62" spans="1:1">
      <c r="A62" s="137"/>
    </row>
    <row r="63" spans="1:1">
      <c r="A63" s="137"/>
    </row>
    <row r="64" spans="1:1">
      <c r="A64" s="137"/>
    </row>
    <row r="65" spans="1:1">
      <c r="A65" s="137"/>
    </row>
    <row r="66" spans="1:1">
      <c r="A66" s="137"/>
    </row>
    <row r="67" spans="1:1">
      <c r="A67" s="137"/>
    </row>
    <row r="68" spans="1:1">
      <c r="A68" s="137"/>
    </row>
    <row r="69" spans="1:1">
      <c r="A69" s="137"/>
    </row>
    <row r="70" spans="1:1">
      <c r="A70" s="137"/>
    </row>
    <row r="71" spans="1:1">
      <c r="A71" s="137"/>
    </row>
    <row r="72" spans="1:1">
      <c r="A72" s="137"/>
    </row>
    <row r="73" spans="1:1">
      <c r="A73" s="137"/>
    </row>
    <row r="74" spans="1:1">
      <c r="A74" s="137"/>
    </row>
    <row r="75" spans="1:1">
      <c r="A75" s="137"/>
    </row>
    <row r="76" spans="1:1">
      <c r="A76" s="137"/>
    </row>
    <row r="77" spans="1:1">
      <c r="A77" s="137"/>
    </row>
    <row r="78" spans="1:1">
      <c r="A78" s="137"/>
    </row>
    <row r="79" spans="1:1">
      <c r="A79" s="137"/>
    </row>
    <row r="80" spans="1:1">
      <c r="A80" s="137"/>
    </row>
    <row r="81" spans="1:1">
      <c r="A81" s="137"/>
    </row>
    <row r="82" spans="1:1">
      <c r="A82" s="137"/>
    </row>
    <row r="83" spans="1:1">
      <c r="A83" s="137"/>
    </row>
    <row r="84" spans="1:1">
      <c r="A84" s="137"/>
    </row>
    <row r="85" spans="1:1">
      <c r="A85" s="137"/>
    </row>
    <row r="86" spans="1:1">
      <c r="A86" s="137"/>
    </row>
    <row r="87" spans="1:1">
      <c r="A87" s="137"/>
    </row>
    <row r="88" spans="1:1">
      <c r="A88" s="137"/>
    </row>
    <row r="89" spans="1:1">
      <c r="A89" s="137"/>
    </row>
    <row r="90" spans="1:1">
      <c r="A90" s="137"/>
    </row>
    <row r="91" spans="1:1">
      <c r="A91" s="137"/>
    </row>
    <row r="92" spans="1:1">
      <c r="A92" s="137"/>
    </row>
    <row r="93" spans="1:1">
      <c r="A93" s="137"/>
    </row>
    <row r="94" spans="1:1">
      <c r="A94" s="137"/>
    </row>
    <row r="95" spans="1:1">
      <c r="A95" s="137"/>
    </row>
    <row r="96" spans="1:1">
      <c r="A96" s="137"/>
    </row>
    <row r="97" spans="1:1">
      <c r="A97" s="137"/>
    </row>
    <row r="98" spans="1:1">
      <c r="A98" s="137"/>
    </row>
    <row r="99" spans="1:1">
      <c r="A99" s="137"/>
    </row>
    <row r="100" spans="1:1">
      <c r="A100" s="137"/>
    </row>
    <row r="101" spans="1:1">
      <c r="A101" s="137"/>
    </row>
    <row r="102" spans="1:1">
      <c r="A102" s="137"/>
    </row>
    <row r="103" spans="1:1">
      <c r="A103" s="137"/>
    </row>
    <row r="104" spans="1:1">
      <c r="A104" s="137"/>
    </row>
    <row r="105" spans="1:1">
      <c r="A105" s="137"/>
    </row>
    <row r="106" spans="1:1">
      <c r="A106" s="137"/>
    </row>
    <row r="107" spans="1:1">
      <c r="A107" s="137"/>
    </row>
    <row r="108" spans="1:1">
      <c r="A108" s="137"/>
    </row>
    <row r="109" spans="1:1">
      <c r="A109" s="137"/>
    </row>
    <row r="110" spans="1:1">
      <c r="A110" s="137"/>
    </row>
    <row r="111" spans="1:1">
      <c r="A111" s="137"/>
    </row>
    <row r="112" spans="1:1">
      <c r="A112" s="137"/>
    </row>
  </sheetData>
  <hyperlinks>
    <hyperlink ref="A28" r:id="rId1" location="intro"/>
    <hyperlink ref="D1" location="'ProLiant Smart Buy Servers'!A1" display="Summary"/>
  </hyperlinks>
  <pageMargins left="0.7" right="0.7" top="0.75" bottom="0.75" header="0.3" footer="0.3"/>
  <pageSetup scale="47" fitToHeight="4"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2"/>
  <sheetViews>
    <sheetView zoomScale="80" zoomScaleNormal="80" workbookViewId="0">
      <selection activeCell="A12" sqref="A12:B23"/>
    </sheetView>
  </sheetViews>
  <sheetFormatPr defaultColWidth="8.88671875" defaultRowHeight="14.25"/>
  <cols>
    <col min="1" max="1" width="18.109375" style="105" customWidth="1"/>
    <col min="2" max="2" width="61.5546875" style="105" customWidth="1"/>
    <col min="3" max="3" width="14.6640625" style="105" customWidth="1"/>
    <col min="4" max="6" width="8.88671875" style="105"/>
    <col min="7" max="7" width="23.77734375" style="105" customWidth="1"/>
    <col min="8" max="16384" width="8.88671875" style="105"/>
  </cols>
  <sheetData>
    <row r="1" spans="1:10" ht="15">
      <c r="A1" s="167" t="s">
        <v>1383</v>
      </c>
      <c r="B1" s="141"/>
      <c r="C1" s="138"/>
      <c r="D1" s="311" t="s">
        <v>117</v>
      </c>
    </row>
    <row r="2" spans="1:10">
      <c r="A2" s="141"/>
      <c r="B2" s="141"/>
      <c r="C2" s="142"/>
    </row>
    <row r="3" spans="1:10" ht="15">
      <c r="A3" s="143" t="s">
        <v>36</v>
      </c>
      <c r="B3" s="116" t="s">
        <v>1376</v>
      </c>
      <c r="C3" s="142"/>
    </row>
    <row r="4" spans="1:10" ht="15">
      <c r="A4" s="144" t="s">
        <v>62</v>
      </c>
      <c r="B4" s="127">
        <f>VLOOKUP($B$3,'ProLiant Smart Buy Servers'!B:Q,12,FALSE)</f>
        <v>1899</v>
      </c>
      <c r="C4" s="142"/>
    </row>
    <row r="5" spans="1:10" ht="21.75" customHeight="1">
      <c r="A5" s="145" t="s">
        <v>713</v>
      </c>
      <c r="B5" s="140">
        <f>VLOOKUP($B$3,'ProLiant Smart Buy Servers'!B:Q,13,FALSE)</f>
        <v>1040</v>
      </c>
      <c r="C5" s="142"/>
    </row>
    <row r="6" spans="1:10" ht="15">
      <c r="A6" s="143"/>
      <c r="B6" s="146"/>
      <c r="C6" s="142"/>
    </row>
    <row r="7" spans="1:10" ht="15">
      <c r="A7" s="143"/>
      <c r="B7" s="146"/>
      <c r="C7" s="142"/>
    </row>
    <row r="8" spans="1:10" ht="15">
      <c r="A8" s="143" t="s">
        <v>39</v>
      </c>
      <c r="B8" s="146" t="s">
        <v>1382</v>
      </c>
      <c r="C8" s="142"/>
    </row>
    <row r="9" spans="1:10" ht="15">
      <c r="A9" s="143" t="s">
        <v>40</v>
      </c>
      <c r="B9" s="104" t="s">
        <v>1383</v>
      </c>
      <c r="C9" s="142"/>
    </row>
    <row r="10" spans="1:10" ht="15">
      <c r="A10" s="147"/>
      <c r="B10" s="131"/>
      <c r="C10" s="148"/>
    </row>
    <row r="11" spans="1:10" ht="15">
      <c r="A11" s="149" t="s">
        <v>41</v>
      </c>
      <c r="B11" s="122"/>
      <c r="C11" s="142"/>
      <c r="D11" s="149" t="s">
        <v>1235</v>
      </c>
      <c r="E11" s="377"/>
      <c r="F11" s="377"/>
      <c r="G11" s="377"/>
    </row>
    <row r="12" spans="1:10" ht="15">
      <c r="A12" s="150" t="s">
        <v>42</v>
      </c>
      <c r="B12" s="252" t="s">
        <v>1384</v>
      </c>
      <c r="C12" s="142"/>
      <c r="D12" s="391" t="s">
        <v>1474</v>
      </c>
      <c r="E12" s="439">
        <v>807</v>
      </c>
      <c r="F12" s="377"/>
      <c r="G12" s="377"/>
    </row>
    <row r="13" spans="1:10" ht="15">
      <c r="A13" s="150" t="s">
        <v>59</v>
      </c>
      <c r="B13" s="139" t="s">
        <v>1291</v>
      </c>
      <c r="C13" s="142"/>
      <c r="D13" s="387"/>
      <c r="E13" s="377"/>
      <c r="F13" s="377"/>
      <c r="G13" s="377"/>
    </row>
    <row r="14" spans="1:10" ht="16.5" customHeight="1">
      <c r="A14" s="151" t="s">
        <v>44</v>
      </c>
      <c r="B14" s="171" t="s">
        <v>1292</v>
      </c>
      <c r="C14" s="142"/>
      <c r="D14" s="387" t="s">
        <v>1556</v>
      </c>
      <c r="E14" s="356"/>
      <c r="F14" s="356"/>
      <c r="G14" s="356"/>
      <c r="H14" s="356"/>
      <c r="I14" s="356"/>
    </row>
    <row r="15" spans="1:10" ht="15.75">
      <c r="A15" s="150" t="s">
        <v>45</v>
      </c>
      <c r="B15" s="252" t="s">
        <v>1387</v>
      </c>
      <c r="C15" s="142"/>
      <c r="D15" s="386" t="s">
        <v>1231</v>
      </c>
      <c r="E15" s="356"/>
      <c r="F15" s="356"/>
      <c r="G15" s="356"/>
      <c r="H15" s="356"/>
      <c r="I15" s="356"/>
      <c r="J15" s="189"/>
    </row>
    <row r="16" spans="1:10" ht="15.75">
      <c r="A16" s="150" t="s">
        <v>46</v>
      </c>
      <c r="B16" s="252" t="s">
        <v>1515</v>
      </c>
      <c r="C16" s="142"/>
      <c r="D16" s="386" t="s">
        <v>1232</v>
      </c>
      <c r="E16" s="356"/>
      <c r="F16" s="356"/>
      <c r="G16" s="356"/>
      <c r="H16" s="356"/>
      <c r="I16" s="356"/>
      <c r="J16" s="189"/>
    </row>
    <row r="17" spans="1:10" ht="15.75">
      <c r="A17" s="150" t="s">
        <v>11</v>
      </c>
      <c r="B17" s="135" t="s">
        <v>1385</v>
      </c>
      <c r="C17" s="142"/>
      <c r="D17" s="386" t="s">
        <v>1233</v>
      </c>
      <c r="E17" s="356"/>
      <c r="F17" s="356"/>
      <c r="G17" s="356"/>
      <c r="H17" s="356"/>
      <c r="I17" s="356"/>
      <c r="J17" s="189"/>
    </row>
    <row r="18" spans="1:10" ht="15.75">
      <c r="A18" s="152" t="s">
        <v>10</v>
      </c>
      <c r="B18" s="252" t="s">
        <v>1532</v>
      </c>
      <c r="C18" s="142"/>
      <c r="D18" s="386" t="s">
        <v>1234</v>
      </c>
      <c r="E18" s="356"/>
      <c r="F18" s="356"/>
      <c r="G18" s="356"/>
      <c r="H18" s="356"/>
      <c r="I18" s="356"/>
      <c r="J18" s="189"/>
    </row>
    <row r="19" spans="1:10" ht="15">
      <c r="A19" s="150" t="s">
        <v>12</v>
      </c>
      <c r="B19" s="139" t="s">
        <v>1300</v>
      </c>
      <c r="C19" s="142"/>
      <c r="D19" s="445" t="s">
        <v>1569</v>
      </c>
      <c r="E19" s="446"/>
      <c r="F19" s="446"/>
      <c r="G19" s="446"/>
      <c r="H19" s="446"/>
      <c r="J19" s="189"/>
    </row>
    <row r="20" spans="1:10" ht="15">
      <c r="A20" s="150" t="s">
        <v>56</v>
      </c>
      <c r="B20" s="252" t="s">
        <v>646</v>
      </c>
      <c r="C20" s="142"/>
      <c r="D20" s="445" t="s">
        <v>1570</v>
      </c>
      <c r="E20" s="446"/>
      <c r="F20" s="446"/>
      <c r="G20" s="446"/>
      <c r="H20" s="446"/>
      <c r="I20" s="446"/>
      <c r="J20" s="189"/>
    </row>
    <row r="21" spans="1:10" ht="15">
      <c r="A21" s="150" t="s">
        <v>47</v>
      </c>
      <c r="B21" s="139" t="s">
        <v>172</v>
      </c>
      <c r="C21" s="142"/>
      <c r="D21" s="445" t="s">
        <v>1568</v>
      </c>
      <c r="E21" s="446"/>
      <c r="F21" s="446"/>
      <c r="G21" s="446"/>
      <c r="H21" s="446"/>
      <c r="I21" s="446"/>
      <c r="J21" s="189"/>
    </row>
    <row r="22" spans="1:10" ht="15.75">
      <c r="A22" s="153" t="s">
        <v>6</v>
      </c>
      <c r="B22" s="252" t="s">
        <v>1386</v>
      </c>
      <c r="C22" s="142"/>
      <c r="D22" s="244"/>
      <c r="E22" s="244"/>
      <c r="F22" s="244"/>
      <c r="G22" s="244"/>
      <c r="H22" s="244"/>
      <c r="I22" s="244"/>
      <c r="J22" s="244"/>
    </row>
    <row r="23" spans="1:10">
      <c r="A23" s="153" t="s">
        <v>13</v>
      </c>
      <c r="B23" s="252" t="s">
        <v>115</v>
      </c>
      <c r="C23" s="142"/>
    </row>
    <row r="24" spans="1:10" ht="15">
      <c r="A24" s="150" t="s">
        <v>57</v>
      </c>
      <c r="B24" s="168" t="s">
        <v>63</v>
      </c>
      <c r="C24" s="142"/>
    </row>
    <row r="25" spans="1:10">
      <c r="A25" s="154" t="s">
        <v>15</v>
      </c>
      <c r="B25" s="252" t="s">
        <v>290</v>
      </c>
      <c r="C25" s="142"/>
    </row>
    <row r="26" spans="1:10">
      <c r="A26" s="155"/>
      <c r="B26" s="156"/>
      <c r="C26" s="148"/>
    </row>
    <row r="27" spans="1:10">
      <c r="A27" s="104" t="s">
        <v>145</v>
      </c>
    </row>
    <row r="28" spans="1:10">
      <c r="A28" s="103" t="s">
        <v>146</v>
      </c>
    </row>
    <row r="29" spans="1:10">
      <c r="A29" s="137"/>
    </row>
    <row r="30" spans="1:10">
      <c r="A30" s="137"/>
    </row>
    <row r="31" spans="1:10">
      <c r="A31" s="137"/>
    </row>
    <row r="32" spans="1:10">
      <c r="A32" s="137"/>
    </row>
    <row r="33" spans="1:1">
      <c r="A33" s="137"/>
    </row>
    <row r="34" spans="1:1">
      <c r="A34" s="137"/>
    </row>
    <row r="35" spans="1:1">
      <c r="A35" s="137"/>
    </row>
    <row r="36" spans="1:1">
      <c r="A36" s="137"/>
    </row>
    <row r="37" spans="1:1">
      <c r="A37" s="137"/>
    </row>
    <row r="38" spans="1:1">
      <c r="A38" s="137"/>
    </row>
    <row r="39" spans="1:1">
      <c r="A39" s="137"/>
    </row>
    <row r="40" spans="1:1">
      <c r="A40" s="137"/>
    </row>
    <row r="41" spans="1:1">
      <c r="A41" s="137"/>
    </row>
    <row r="42" spans="1:1">
      <c r="A42" s="137"/>
    </row>
    <row r="43" spans="1:1">
      <c r="A43" s="137"/>
    </row>
    <row r="44" spans="1:1">
      <c r="A44" s="137"/>
    </row>
    <row r="45" spans="1:1">
      <c r="A45" s="137"/>
    </row>
    <row r="46" spans="1:1">
      <c r="A46" s="137"/>
    </row>
    <row r="47" spans="1:1">
      <c r="A47" s="137"/>
    </row>
    <row r="48" spans="1:1">
      <c r="A48" s="137"/>
    </row>
    <row r="49" spans="1:1">
      <c r="A49" s="137"/>
    </row>
    <row r="50" spans="1:1">
      <c r="A50" s="137"/>
    </row>
    <row r="51" spans="1:1">
      <c r="A51" s="137"/>
    </row>
    <row r="52" spans="1:1">
      <c r="A52" s="137"/>
    </row>
    <row r="53" spans="1:1">
      <c r="A53" s="137"/>
    </row>
    <row r="54" spans="1:1">
      <c r="A54" s="137"/>
    </row>
    <row r="55" spans="1:1">
      <c r="A55" s="137"/>
    </row>
    <row r="56" spans="1:1">
      <c r="A56" s="137"/>
    </row>
    <row r="57" spans="1:1">
      <c r="A57" s="137"/>
    </row>
    <row r="58" spans="1:1">
      <c r="A58" s="137"/>
    </row>
    <row r="59" spans="1:1">
      <c r="A59" s="137"/>
    </row>
    <row r="60" spans="1:1">
      <c r="A60" s="137"/>
    </row>
    <row r="61" spans="1:1">
      <c r="A61" s="137"/>
    </row>
    <row r="62" spans="1:1">
      <c r="A62" s="137"/>
    </row>
    <row r="63" spans="1:1">
      <c r="A63" s="137"/>
    </row>
    <row r="64" spans="1:1">
      <c r="A64" s="137"/>
    </row>
    <row r="65" spans="1:1">
      <c r="A65" s="137"/>
    </row>
    <row r="66" spans="1:1">
      <c r="A66" s="137"/>
    </row>
    <row r="67" spans="1:1">
      <c r="A67" s="137"/>
    </row>
    <row r="68" spans="1:1">
      <c r="A68" s="137"/>
    </row>
    <row r="69" spans="1:1">
      <c r="A69" s="137"/>
    </row>
    <row r="70" spans="1:1">
      <c r="A70" s="137"/>
    </row>
    <row r="71" spans="1:1">
      <c r="A71" s="137"/>
    </row>
    <row r="72" spans="1:1">
      <c r="A72" s="137"/>
    </row>
    <row r="73" spans="1:1">
      <c r="A73" s="137"/>
    </row>
    <row r="74" spans="1:1">
      <c r="A74" s="137"/>
    </row>
    <row r="75" spans="1:1">
      <c r="A75" s="137"/>
    </row>
    <row r="76" spans="1:1">
      <c r="A76" s="137"/>
    </row>
    <row r="77" spans="1:1">
      <c r="A77" s="137"/>
    </row>
    <row r="78" spans="1:1">
      <c r="A78" s="137"/>
    </row>
    <row r="79" spans="1:1">
      <c r="A79" s="137"/>
    </row>
    <row r="80" spans="1:1">
      <c r="A80" s="137"/>
    </row>
    <row r="81" spans="1:1">
      <c r="A81" s="137"/>
    </row>
    <row r="82" spans="1:1">
      <c r="A82" s="137"/>
    </row>
    <row r="83" spans="1:1">
      <c r="A83" s="137"/>
    </row>
    <row r="84" spans="1:1">
      <c r="A84" s="137"/>
    </row>
    <row r="85" spans="1:1">
      <c r="A85" s="137"/>
    </row>
    <row r="86" spans="1:1">
      <c r="A86" s="137"/>
    </row>
    <row r="87" spans="1:1">
      <c r="A87" s="137"/>
    </row>
    <row r="88" spans="1:1">
      <c r="A88" s="137"/>
    </row>
    <row r="89" spans="1:1">
      <c r="A89" s="137"/>
    </row>
    <row r="90" spans="1:1">
      <c r="A90" s="137"/>
    </row>
    <row r="91" spans="1:1">
      <c r="A91" s="137"/>
    </row>
    <row r="92" spans="1:1">
      <c r="A92" s="137"/>
    </row>
    <row r="93" spans="1:1">
      <c r="A93" s="137"/>
    </row>
    <row r="94" spans="1:1">
      <c r="A94" s="137"/>
    </row>
    <row r="95" spans="1:1">
      <c r="A95" s="137"/>
    </row>
    <row r="96" spans="1:1">
      <c r="A96" s="137"/>
    </row>
    <row r="97" spans="1:1">
      <c r="A97" s="137"/>
    </row>
    <row r="98" spans="1:1">
      <c r="A98" s="137"/>
    </row>
    <row r="99" spans="1:1">
      <c r="A99" s="137"/>
    </row>
    <row r="100" spans="1:1">
      <c r="A100" s="137"/>
    </row>
    <row r="101" spans="1:1">
      <c r="A101" s="137"/>
    </row>
    <row r="102" spans="1:1">
      <c r="A102" s="137"/>
    </row>
    <row r="103" spans="1:1">
      <c r="A103" s="137"/>
    </row>
    <row r="104" spans="1:1">
      <c r="A104" s="137"/>
    </row>
    <row r="105" spans="1:1">
      <c r="A105" s="137"/>
    </row>
    <row r="106" spans="1:1">
      <c r="A106" s="137"/>
    </row>
    <row r="107" spans="1:1">
      <c r="A107" s="137"/>
    </row>
    <row r="108" spans="1:1">
      <c r="A108" s="137"/>
    </row>
    <row r="109" spans="1:1">
      <c r="A109" s="137"/>
    </row>
    <row r="110" spans="1:1">
      <c r="A110" s="137"/>
    </row>
    <row r="111" spans="1:1">
      <c r="A111" s="137"/>
    </row>
    <row r="112" spans="1:1">
      <c r="A112" s="137"/>
    </row>
  </sheetData>
  <hyperlinks>
    <hyperlink ref="A28" r:id="rId1" location="intro"/>
    <hyperlink ref="D1" location="'ProLiant Smart Buy Servers'!A1" display="Summary"/>
  </hyperlinks>
  <pageMargins left="0.7" right="0.7" top="0.75" bottom="0.75" header="0.3" footer="0.3"/>
  <pageSetup scale="48" fitToHeight="4"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2"/>
  <sheetViews>
    <sheetView zoomScale="80" zoomScaleNormal="80" workbookViewId="0">
      <selection activeCell="A12" sqref="A12:B23"/>
    </sheetView>
  </sheetViews>
  <sheetFormatPr defaultColWidth="8.88671875" defaultRowHeight="14.25"/>
  <cols>
    <col min="1" max="1" width="18.109375" style="105" customWidth="1"/>
    <col min="2" max="2" width="71.6640625" style="105" bestFit="1" customWidth="1"/>
    <col min="3" max="3" width="14.6640625" style="105" customWidth="1"/>
    <col min="4" max="6" width="8.88671875" style="105"/>
    <col min="7" max="7" width="28.5546875" style="105" customWidth="1"/>
    <col min="8" max="16384" width="8.88671875" style="105"/>
  </cols>
  <sheetData>
    <row r="1" spans="1:9" ht="15">
      <c r="A1" s="167" t="s">
        <v>1389</v>
      </c>
      <c r="B1" s="141"/>
      <c r="C1" s="138"/>
      <c r="D1" s="311" t="s">
        <v>117</v>
      </c>
    </row>
    <row r="2" spans="1:9">
      <c r="A2" s="141"/>
      <c r="B2" s="141"/>
      <c r="C2" s="142"/>
    </row>
    <row r="3" spans="1:9" ht="15">
      <c r="A3" s="143" t="s">
        <v>36</v>
      </c>
      <c r="B3" s="116" t="s">
        <v>1378</v>
      </c>
      <c r="C3" s="142"/>
    </row>
    <row r="4" spans="1:9" ht="15">
      <c r="A4" s="144" t="s">
        <v>62</v>
      </c>
      <c r="B4" s="127">
        <f>VLOOKUP($B$3,'ProLiant Smart Buy Servers'!B:Q,12,FALSE)</f>
        <v>2109</v>
      </c>
      <c r="C4" s="142"/>
    </row>
    <row r="5" spans="1:9" ht="21.75" customHeight="1">
      <c r="A5" s="145" t="s">
        <v>713</v>
      </c>
      <c r="B5" s="140">
        <f>VLOOKUP($B$3,'ProLiant Smart Buy Servers'!B:Q,13,FALSE)</f>
        <v>1114</v>
      </c>
      <c r="C5" s="142"/>
    </row>
    <row r="6" spans="1:9" ht="15">
      <c r="A6" s="143"/>
      <c r="B6" s="146"/>
      <c r="C6" s="142"/>
    </row>
    <row r="7" spans="1:9" ht="15">
      <c r="A7" s="143"/>
      <c r="B7" s="146"/>
      <c r="C7" s="142"/>
    </row>
    <row r="8" spans="1:9" ht="15">
      <c r="A8" s="143" t="s">
        <v>39</v>
      </c>
      <c r="B8" s="146" t="s">
        <v>1388</v>
      </c>
      <c r="C8" s="142"/>
    </row>
    <row r="9" spans="1:9" ht="15">
      <c r="A9" s="143" t="s">
        <v>40</v>
      </c>
      <c r="B9" s="104" t="s">
        <v>1389</v>
      </c>
      <c r="C9" s="142"/>
    </row>
    <row r="10" spans="1:9" ht="15">
      <c r="A10" s="147"/>
      <c r="B10" s="131"/>
      <c r="C10" s="148"/>
    </row>
    <row r="11" spans="1:9" ht="15">
      <c r="A11" s="149" t="s">
        <v>41</v>
      </c>
      <c r="B11" s="122"/>
      <c r="C11" s="142"/>
      <c r="D11" s="149" t="s">
        <v>1235</v>
      </c>
      <c r="E11" s="377"/>
      <c r="F11" s="377"/>
      <c r="G11" s="377"/>
    </row>
    <row r="12" spans="1:9" ht="15">
      <c r="A12" s="150" t="s">
        <v>42</v>
      </c>
      <c r="B12" s="252" t="s">
        <v>1384</v>
      </c>
      <c r="C12" s="142"/>
      <c r="D12" s="391" t="s">
        <v>1474</v>
      </c>
      <c r="E12" s="439">
        <v>807</v>
      </c>
      <c r="F12" s="377"/>
      <c r="G12" s="377"/>
    </row>
    <row r="13" spans="1:9" ht="15.75">
      <c r="A13" s="150" t="s">
        <v>59</v>
      </c>
      <c r="B13" s="139" t="s">
        <v>1298</v>
      </c>
      <c r="C13" s="142"/>
      <c r="D13" s="387" t="s">
        <v>1556</v>
      </c>
      <c r="E13" s="356"/>
      <c r="F13" s="356"/>
      <c r="G13" s="356"/>
      <c r="H13" s="356"/>
      <c r="I13" s="356"/>
    </row>
    <row r="14" spans="1:9" ht="16.5" customHeight="1">
      <c r="A14" s="151" t="s">
        <v>44</v>
      </c>
      <c r="B14" s="171" t="s">
        <v>1292</v>
      </c>
      <c r="C14" s="142"/>
      <c r="D14" s="386" t="s">
        <v>1231</v>
      </c>
      <c r="E14" s="356"/>
      <c r="F14" s="356"/>
      <c r="G14" s="356"/>
      <c r="H14" s="356"/>
      <c r="I14" s="356"/>
    </row>
    <row r="15" spans="1:9" ht="15.75">
      <c r="A15" s="150" t="s">
        <v>45</v>
      </c>
      <c r="B15" s="252" t="s">
        <v>174</v>
      </c>
      <c r="C15" s="142"/>
      <c r="D15" s="386" t="s">
        <v>1232</v>
      </c>
      <c r="E15" s="356"/>
      <c r="F15" s="356"/>
      <c r="G15" s="356"/>
      <c r="H15" s="356"/>
      <c r="I15" s="356"/>
    </row>
    <row r="16" spans="1:9" ht="15.75">
      <c r="A16" s="150" t="s">
        <v>46</v>
      </c>
      <c r="B16" s="252" t="s">
        <v>1515</v>
      </c>
      <c r="C16" s="142"/>
      <c r="D16" s="386" t="s">
        <v>1233</v>
      </c>
      <c r="E16" s="356"/>
      <c r="F16" s="356"/>
      <c r="G16" s="356"/>
      <c r="H16" s="356"/>
      <c r="I16" s="356"/>
    </row>
    <row r="17" spans="1:9" ht="15.75">
      <c r="A17" s="150" t="s">
        <v>11</v>
      </c>
      <c r="B17" s="135" t="s">
        <v>1385</v>
      </c>
      <c r="C17" s="142"/>
      <c r="D17" s="386" t="s">
        <v>1234</v>
      </c>
      <c r="E17" s="356"/>
      <c r="F17" s="356"/>
      <c r="G17" s="356"/>
      <c r="H17" s="356"/>
      <c r="I17" s="356"/>
    </row>
    <row r="18" spans="1:9" ht="15">
      <c r="A18" s="152" t="s">
        <v>10</v>
      </c>
      <c r="B18" s="252" t="s">
        <v>1532</v>
      </c>
      <c r="C18" s="142"/>
      <c r="D18" s="445" t="s">
        <v>1569</v>
      </c>
      <c r="E18" s="446"/>
      <c r="F18" s="446"/>
      <c r="G18" s="446"/>
      <c r="H18" s="446"/>
    </row>
    <row r="19" spans="1:9" ht="15">
      <c r="A19" s="150" t="s">
        <v>12</v>
      </c>
      <c r="B19" s="139" t="s">
        <v>1300</v>
      </c>
      <c r="C19" s="142"/>
      <c r="D19" s="445" t="s">
        <v>1570</v>
      </c>
      <c r="E19" s="446"/>
      <c r="F19" s="446"/>
      <c r="G19" s="446"/>
      <c r="H19" s="446"/>
      <c r="I19" s="446"/>
    </row>
    <row r="20" spans="1:9" ht="15">
      <c r="A20" s="150" t="s">
        <v>56</v>
      </c>
      <c r="B20" s="252" t="s">
        <v>646</v>
      </c>
      <c r="C20" s="142"/>
      <c r="D20" s="445" t="s">
        <v>1568</v>
      </c>
      <c r="E20" s="446"/>
      <c r="F20" s="446"/>
      <c r="G20" s="446"/>
      <c r="H20" s="446"/>
      <c r="I20" s="446"/>
    </row>
    <row r="21" spans="1:9" ht="15">
      <c r="A21" s="150" t="s">
        <v>47</v>
      </c>
      <c r="B21" s="139" t="s">
        <v>172</v>
      </c>
      <c r="C21" s="142"/>
    </row>
    <row r="22" spans="1:9">
      <c r="A22" s="153" t="s">
        <v>6</v>
      </c>
      <c r="B22" s="252" t="s">
        <v>1386</v>
      </c>
      <c r="C22" s="142"/>
    </row>
    <row r="23" spans="1:9">
      <c r="A23" s="153" t="s">
        <v>13</v>
      </c>
      <c r="B23" s="252" t="s">
        <v>115</v>
      </c>
      <c r="C23" s="142"/>
    </row>
    <row r="24" spans="1:9" ht="15">
      <c r="A24" s="150" t="s">
        <v>57</v>
      </c>
      <c r="B24" s="116" t="s">
        <v>63</v>
      </c>
      <c r="C24" s="142"/>
    </row>
    <row r="25" spans="1:9">
      <c r="A25" s="154" t="s">
        <v>15</v>
      </c>
      <c r="B25" s="252" t="s">
        <v>290</v>
      </c>
      <c r="C25" s="142"/>
    </row>
    <row r="26" spans="1:9">
      <c r="A26" s="155"/>
      <c r="B26" s="156"/>
      <c r="C26" s="148"/>
    </row>
    <row r="27" spans="1:9">
      <c r="A27" s="104" t="s">
        <v>145</v>
      </c>
    </row>
    <row r="28" spans="1:9">
      <c r="A28" s="103" t="s">
        <v>146</v>
      </c>
    </row>
    <row r="29" spans="1:9">
      <c r="A29" s="137"/>
    </row>
    <row r="30" spans="1:9">
      <c r="A30" s="137"/>
    </row>
    <row r="31" spans="1:9">
      <c r="A31" s="137"/>
    </row>
    <row r="32" spans="1:9">
      <c r="A32" s="137"/>
    </row>
    <row r="33" spans="1:1">
      <c r="A33" s="137"/>
    </row>
    <row r="34" spans="1:1">
      <c r="A34" s="137"/>
    </row>
    <row r="35" spans="1:1">
      <c r="A35" s="137"/>
    </row>
    <row r="36" spans="1:1">
      <c r="A36" s="137"/>
    </row>
    <row r="37" spans="1:1">
      <c r="A37" s="137"/>
    </row>
    <row r="38" spans="1:1">
      <c r="A38" s="137"/>
    </row>
    <row r="39" spans="1:1">
      <c r="A39" s="137"/>
    </row>
    <row r="40" spans="1:1">
      <c r="A40" s="137"/>
    </row>
    <row r="41" spans="1:1">
      <c r="A41" s="137"/>
    </row>
    <row r="42" spans="1:1">
      <c r="A42" s="137"/>
    </row>
    <row r="43" spans="1:1">
      <c r="A43" s="137"/>
    </row>
    <row r="44" spans="1:1">
      <c r="A44" s="137"/>
    </row>
    <row r="45" spans="1:1">
      <c r="A45" s="137"/>
    </row>
    <row r="46" spans="1:1">
      <c r="A46" s="137"/>
    </row>
    <row r="47" spans="1:1">
      <c r="A47" s="137"/>
    </row>
    <row r="48" spans="1:1">
      <c r="A48" s="137"/>
    </row>
    <row r="49" spans="1:1">
      <c r="A49" s="137"/>
    </row>
    <row r="50" spans="1:1">
      <c r="A50" s="137"/>
    </row>
    <row r="51" spans="1:1">
      <c r="A51" s="137"/>
    </row>
    <row r="52" spans="1:1">
      <c r="A52" s="137"/>
    </row>
    <row r="53" spans="1:1">
      <c r="A53" s="137"/>
    </row>
    <row r="54" spans="1:1">
      <c r="A54" s="137"/>
    </row>
    <row r="55" spans="1:1">
      <c r="A55" s="137"/>
    </row>
    <row r="56" spans="1:1">
      <c r="A56" s="137"/>
    </row>
    <row r="57" spans="1:1">
      <c r="A57" s="137"/>
    </row>
    <row r="58" spans="1:1">
      <c r="A58" s="137"/>
    </row>
    <row r="59" spans="1:1">
      <c r="A59" s="137"/>
    </row>
    <row r="60" spans="1:1">
      <c r="A60" s="137"/>
    </row>
    <row r="61" spans="1:1">
      <c r="A61" s="137"/>
    </row>
    <row r="62" spans="1:1">
      <c r="A62" s="137"/>
    </row>
    <row r="63" spans="1:1">
      <c r="A63" s="137"/>
    </row>
    <row r="64" spans="1:1">
      <c r="A64" s="137"/>
    </row>
    <row r="65" spans="1:1">
      <c r="A65" s="137"/>
    </row>
    <row r="66" spans="1:1">
      <c r="A66" s="137"/>
    </row>
    <row r="67" spans="1:1">
      <c r="A67" s="137"/>
    </row>
    <row r="68" spans="1:1">
      <c r="A68" s="137"/>
    </row>
    <row r="69" spans="1:1">
      <c r="A69" s="137"/>
    </row>
    <row r="70" spans="1:1">
      <c r="A70" s="137"/>
    </row>
    <row r="71" spans="1:1">
      <c r="A71" s="137"/>
    </row>
    <row r="72" spans="1:1">
      <c r="A72" s="137"/>
    </row>
    <row r="73" spans="1:1">
      <c r="A73" s="137"/>
    </row>
    <row r="74" spans="1:1">
      <c r="A74" s="137"/>
    </row>
    <row r="75" spans="1:1">
      <c r="A75" s="137"/>
    </row>
    <row r="76" spans="1:1">
      <c r="A76" s="137"/>
    </row>
    <row r="77" spans="1:1">
      <c r="A77" s="137"/>
    </row>
    <row r="78" spans="1:1">
      <c r="A78" s="137"/>
    </row>
    <row r="79" spans="1:1">
      <c r="A79" s="137"/>
    </row>
    <row r="80" spans="1:1">
      <c r="A80" s="137"/>
    </row>
    <row r="81" spans="1:1">
      <c r="A81" s="137"/>
    </row>
    <row r="82" spans="1:1">
      <c r="A82" s="137"/>
    </row>
    <row r="83" spans="1:1">
      <c r="A83" s="137"/>
    </row>
    <row r="84" spans="1:1">
      <c r="A84" s="137"/>
    </row>
    <row r="85" spans="1:1">
      <c r="A85" s="137"/>
    </row>
    <row r="86" spans="1:1">
      <c r="A86" s="137"/>
    </row>
    <row r="87" spans="1:1">
      <c r="A87" s="137"/>
    </row>
    <row r="88" spans="1:1">
      <c r="A88" s="137"/>
    </row>
    <row r="89" spans="1:1">
      <c r="A89" s="137"/>
    </row>
    <row r="90" spans="1:1">
      <c r="A90" s="137"/>
    </row>
    <row r="91" spans="1:1">
      <c r="A91" s="137"/>
    </row>
    <row r="92" spans="1:1">
      <c r="A92" s="137"/>
    </row>
    <row r="93" spans="1:1">
      <c r="A93" s="137"/>
    </row>
    <row r="94" spans="1:1">
      <c r="A94" s="137"/>
    </row>
    <row r="95" spans="1:1">
      <c r="A95" s="137"/>
    </row>
    <row r="96" spans="1:1">
      <c r="A96" s="137"/>
    </row>
    <row r="97" spans="1:1">
      <c r="A97" s="137"/>
    </row>
    <row r="98" spans="1:1">
      <c r="A98" s="137"/>
    </row>
    <row r="99" spans="1:1">
      <c r="A99" s="137"/>
    </row>
    <row r="100" spans="1:1">
      <c r="A100" s="137"/>
    </row>
    <row r="101" spans="1:1">
      <c r="A101" s="137"/>
    </row>
    <row r="102" spans="1:1">
      <c r="A102" s="137"/>
    </row>
    <row r="103" spans="1:1">
      <c r="A103" s="137"/>
    </row>
    <row r="104" spans="1:1">
      <c r="A104" s="137"/>
    </row>
    <row r="105" spans="1:1">
      <c r="A105" s="137"/>
    </row>
    <row r="106" spans="1:1">
      <c r="A106" s="137"/>
    </row>
    <row r="107" spans="1:1">
      <c r="A107" s="137"/>
    </row>
    <row r="108" spans="1:1">
      <c r="A108" s="137"/>
    </row>
    <row r="109" spans="1:1">
      <c r="A109" s="137"/>
    </row>
    <row r="110" spans="1:1">
      <c r="A110" s="137"/>
    </row>
    <row r="111" spans="1:1">
      <c r="A111" s="137"/>
    </row>
    <row r="112" spans="1:1">
      <c r="A112" s="137"/>
    </row>
  </sheetData>
  <hyperlinks>
    <hyperlink ref="A28" r:id="rId1" location="intro"/>
    <hyperlink ref="D1" location="'ProLiant Smart Buy Servers'!A1" display="Summary"/>
  </hyperlinks>
  <pageMargins left="0.7" right="0.7" top="0.75" bottom="0.75" header="0.3" footer="0.3"/>
  <pageSetup scale="44" fitToHeight="4"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2"/>
  <sheetViews>
    <sheetView zoomScale="80" zoomScaleNormal="80" workbookViewId="0">
      <selection activeCell="A12" sqref="A12:B23"/>
    </sheetView>
  </sheetViews>
  <sheetFormatPr defaultColWidth="8.88671875" defaultRowHeight="14.25"/>
  <cols>
    <col min="1" max="1" width="18.109375" style="377" customWidth="1"/>
    <col min="2" max="2" width="71.6640625" style="377" bestFit="1" customWidth="1"/>
    <col min="3" max="3" width="14.6640625" style="377" customWidth="1"/>
    <col min="4" max="4" width="20.6640625" style="377" customWidth="1"/>
    <col min="5" max="5" width="8.88671875" style="377"/>
    <col min="6" max="6" width="17.5546875" style="377" customWidth="1"/>
    <col min="7" max="7" width="15.21875" style="377" customWidth="1"/>
    <col min="8" max="16384" width="8.88671875" style="377"/>
  </cols>
  <sheetData>
    <row r="1" spans="1:10" ht="15">
      <c r="A1" s="376" t="s">
        <v>1602</v>
      </c>
      <c r="B1" s="141"/>
      <c r="C1" s="311" t="s">
        <v>117</v>
      </c>
    </row>
    <row r="2" spans="1:10">
      <c r="A2" s="141"/>
      <c r="B2" s="141"/>
      <c r="C2" s="142"/>
    </row>
    <row r="3" spans="1:10" ht="15">
      <c r="A3" s="143" t="s">
        <v>36</v>
      </c>
      <c r="B3" s="378" t="s">
        <v>1599</v>
      </c>
      <c r="C3" s="142"/>
    </row>
    <row r="4" spans="1:10" ht="15">
      <c r="A4" s="144" t="s">
        <v>62</v>
      </c>
      <c r="B4" s="127">
        <f>VLOOKUP($B$3,'ProLiant Smart Buy Servers'!B:Q,12,FALSE)</f>
        <v>2369</v>
      </c>
      <c r="C4" s="142"/>
    </row>
    <row r="5" spans="1:10" ht="21.75" customHeight="1">
      <c r="A5" s="145" t="s">
        <v>713</v>
      </c>
      <c r="B5" s="140">
        <f>VLOOKUP($B$3,'ProLiant Smart Buy Servers'!B:Q,13,FALSE)</f>
        <v>1351</v>
      </c>
      <c r="C5" s="142"/>
    </row>
    <row r="6" spans="1:10" ht="15">
      <c r="A6" s="143"/>
      <c r="B6" s="146"/>
      <c r="C6" s="142"/>
    </row>
    <row r="7" spans="1:10" ht="15">
      <c r="A7" s="143"/>
      <c r="B7" s="146"/>
      <c r="C7" s="142"/>
    </row>
    <row r="8" spans="1:10" ht="15">
      <c r="A8" s="143" t="s">
        <v>39</v>
      </c>
      <c r="B8" s="194" t="s">
        <v>1603</v>
      </c>
      <c r="C8" s="142"/>
    </row>
    <row r="9" spans="1:10" ht="15">
      <c r="A9" s="143" t="s">
        <v>40</v>
      </c>
      <c r="B9" s="374" t="s">
        <v>1602</v>
      </c>
      <c r="C9" s="142"/>
    </row>
    <row r="10" spans="1:10" ht="15">
      <c r="A10" s="147"/>
      <c r="B10" s="131"/>
      <c r="C10" s="148"/>
      <c r="D10" s="149" t="s">
        <v>1235</v>
      </c>
      <c r="H10" s="105"/>
    </row>
    <row r="11" spans="1:10" ht="15">
      <c r="A11" s="149" t="s">
        <v>41</v>
      </c>
      <c r="B11" s="122"/>
      <c r="C11" s="142"/>
      <c r="D11" s="391" t="s">
        <v>1474</v>
      </c>
      <c r="E11" s="439">
        <v>807</v>
      </c>
      <c r="H11" s="105"/>
    </row>
    <row r="12" spans="1:10" ht="15.75">
      <c r="A12" s="150" t="s">
        <v>42</v>
      </c>
      <c r="B12" s="379" t="s">
        <v>1384</v>
      </c>
      <c r="C12" s="142"/>
      <c r="D12" s="387" t="s">
        <v>1556</v>
      </c>
      <c r="E12" s="356"/>
      <c r="F12" s="356"/>
      <c r="G12" s="356"/>
      <c r="H12" s="356"/>
    </row>
    <row r="13" spans="1:10" ht="15.75">
      <c r="A13" s="150" t="s">
        <v>59</v>
      </c>
      <c r="B13" s="380" t="s">
        <v>1291</v>
      </c>
      <c r="C13" s="142"/>
      <c r="D13" s="386" t="s">
        <v>1231</v>
      </c>
      <c r="E13" s="356"/>
      <c r="F13" s="356"/>
      <c r="G13" s="356"/>
      <c r="H13" s="356"/>
      <c r="I13" s="457"/>
      <c r="J13" s="105"/>
    </row>
    <row r="14" spans="1:10" ht="16.5" customHeight="1">
      <c r="A14" s="151" t="s">
        <v>44</v>
      </c>
      <c r="B14" s="171" t="s">
        <v>1604</v>
      </c>
      <c r="C14" s="142"/>
      <c r="D14" s="386" t="s">
        <v>1232</v>
      </c>
      <c r="E14" s="356"/>
      <c r="F14" s="356"/>
      <c r="G14" s="356"/>
      <c r="H14" s="356"/>
      <c r="I14" s="457"/>
      <c r="J14" s="458"/>
    </row>
    <row r="15" spans="1:10" ht="15.75">
      <c r="A15" s="150" t="s">
        <v>45</v>
      </c>
      <c r="B15" s="379" t="s">
        <v>1212</v>
      </c>
      <c r="C15" s="142"/>
      <c r="D15" s="386" t="s">
        <v>1233</v>
      </c>
      <c r="E15" s="356"/>
      <c r="F15" s="356"/>
      <c r="G15" s="356"/>
      <c r="H15" s="356"/>
      <c r="I15" s="457"/>
      <c r="J15" s="458"/>
    </row>
    <row r="16" spans="1:10" ht="15.75">
      <c r="A16" s="150" t="s">
        <v>46</v>
      </c>
      <c r="B16" s="379" t="s">
        <v>1605</v>
      </c>
      <c r="C16" s="142"/>
      <c r="D16" s="386" t="s">
        <v>1234</v>
      </c>
      <c r="E16" s="356"/>
      <c r="F16" s="356"/>
      <c r="G16" s="356"/>
      <c r="H16" s="356"/>
      <c r="I16" s="457"/>
      <c r="J16" s="458"/>
    </row>
    <row r="17" spans="1:10" ht="15.75">
      <c r="A17" s="150" t="s">
        <v>11</v>
      </c>
      <c r="B17" s="381" t="s">
        <v>64</v>
      </c>
      <c r="C17" s="142"/>
      <c r="D17" s="461" t="s">
        <v>1569</v>
      </c>
      <c r="E17" s="460"/>
      <c r="F17" s="460"/>
      <c r="G17" s="460"/>
      <c r="H17" s="460"/>
      <c r="I17" s="457"/>
      <c r="J17" s="458"/>
    </row>
    <row r="18" spans="1:10" ht="15">
      <c r="A18" s="382" t="s">
        <v>10</v>
      </c>
      <c r="B18" s="379" t="s">
        <v>171</v>
      </c>
      <c r="C18" s="142"/>
      <c r="D18" s="461" t="s">
        <v>1570</v>
      </c>
      <c r="E18" s="460"/>
      <c r="F18" s="460"/>
      <c r="G18" s="460"/>
      <c r="H18" s="460"/>
      <c r="I18" s="105"/>
      <c r="J18" s="458"/>
    </row>
    <row r="19" spans="1:10" ht="15">
      <c r="A19" s="150" t="s">
        <v>12</v>
      </c>
      <c r="B19" s="139" t="s">
        <v>1300</v>
      </c>
      <c r="C19" s="142"/>
      <c r="D19" s="461" t="s">
        <v>1568</v>
      </c>
      <c r="E19" s="460"/>
      <c r="F19" s="460"/>
      <c r="G19" s="460"/>
      <c r="H19" s="460"/>
      <c r="I19" s="455"/>
      <c r="J19" s="458"/>
    </row>
    <row r="20" spans="1:10" ht="15">
      <c r="A20" s="150" t="s">
        <v>56</v>
      </c>
      <c r="B20" s="252" t="s">
        <v>646</v>
      </c>
      <c r="C20" s="142"/>
      <c r="D20" s="105"/>
      <c r="E20" s="105"/>
      <c r="F20" s="105"/>
      <c r="G20" s="105"/>
      <c r="H20" s="105"/>
      <c r="I20" s="455"/>
      <c r="J20" s="458"/>
    </row>
    <row r="21" spans="1:10" ht="15.75">
      <c r="A21" s="150" t="s">
        <v>47</v>
      </c>
      <c r="B21" s="380" t="s">
        <v>1213</v>
      </c>
      <c r="C21" s="142"/>
      <c r="D21" s="105"/>
      <c r="E21" s="105"/>
      <c r="F21" s="105"/>
      <c r="G21" s="105"/>
      <c r="H21" s="105"/>
      <c r="I21" s="457"/>
      <c r="J21" s="457"/>
    </row>
    <row r="22" spans="1:10">
      <c r="A22" s="383" t="s">
        <v>6</v>
      </c>
      <c r="B22" s="252" t="s">
        <v>1386</v>
      </c>
      <c r="C22" s="142"/>
    </row>
    <row r="23" spans="1:10">
      <c r="A23" s="383" t="s">
        <v>13</v>
      </c>
      <c r="B23" s="379" t="s">
        <v>115</v>
      </c>
      <c r="C23" s="142"/>
    </row>
    <row r="24" spans="1:10" ht="15">
      <c r="A24" s="150" t="s">
        <v>57</v>
      </c>
      <c r="B24" s="378" t="s">
        <v>63</v>
      </c>
      <c r="C24" s="142"/>
    </row>
    <row r="25" spans="1:10">
      <c r="A25" s="154"/>
      <c r="B25" s="379"/>
      <c r="C25" s="142"/>
    </row>
    <row r="26" spans="1:10">
      <c r="A26" s="155"/>
      <c r="B26" s="156"/>
      <c r="C26" s="148"/>
    </row>
    <row r="27" spans="1:10">
      <c r="A27" s="374" t="s">
        <v>145</v>
      </c>
    </row>
    <row r="28" spans="1:10">
      <c r="A28" s="375" t="s">
        <v>146</v>
      </c>
    </row>
    <row r="29" spans="1:10">
      <c r="A29" s="385"/>
    </row>
    <row r="30" spans="1:10">
      <c r="A30" s="385"/>
    </row>
    <row r="31" spans="1:10">
      <c r="A31" s="385"/>
    </row>
    <row r="32" spans="1:10">
      <c r="A32" s="385"/>
    </row>
    <row r="33" spans="1:1">
      <c r="A33" s="385"/>
    </row>
    <row r="34" spans="1:1">
      <c r="A34" s="385"/>
    </row>
    <row r="35" spans="1:1">
      <c r="A35" s="385"/>
    </row>
    <row r="36" spans="1:1">
      <c r="A36" s="385"/>
    </row>
    <row r="37" spans="1:1">
      <c r="A37" s="385"/>
    </row>
    <row r="38" spans="1:1">
      <c r="A38" s="385"/>
    </row>
    <row r="39" spans="1:1">
      <c r="A39" s="385"/>
    </row>
    <row r="40" spans="1:1">
      <c r="A40" s="385"/>
    </row>
    <row r="41" spans="1:1">
      <c r="A41" s="385"/>
    </row>
    <row r="42" spans="1:1">
      <c r="A42" s="385"/>
    </row>
    <row r="43" spans="1:1">
      <c r="A43" s="385"/>
    </row>
    <row r="44" spans="1:1">
      <c r="A44" s="385"/>
    </row>
    <row r="45" spans="1:1">
      <c r="A45" s="385"/>
    </row>
    <row r="46" spans="1:1">
      <c r="A46" s="385"/>
    </row>
    <row r="47" spans="1:1">
      <c r="A47" s="385"/>
    </row>
    <row r="48" spans="1:1">
      <c r="A48" s="385"/>
    </row>
    <row r="49" spans="1:1">
      <c r="A49" s="385"/>
    </row>
    <row r="50" spans="1:1">
      <c r="A50" s="385"/>
    </row>
    <row r="51" spans="1:1">
      <c r="A51" s="385"/>
    </row>
    <row r="52" spans="1:1">
      <c r="A52" s="385"/>
    </row>
    <row r="53" spans="1:1">
      <c r="A53" s="385"/>
    </row>
    <row r="54" spans="1:1">
      <c r="A54" s="385"/>
    </row>
    <row r="55" spans="1:1">
      <c r="A55" s="385"/>
    </row>
    <row r="56" spans="1:1">
      <c r="A56" s="385"/>
    </row>
    <row r="57" spans="1:1">
      <c r="A57" s="385"/>
    </row>
    <row r="58" spans="1:1">
      <c r="A58" s="385"/>
    </row>
    <row r="59" spans="1:1">
      <c r="A59" s="385"/>
    </row>
    <row r="60" spans="1:1">
      <c r="A60" s="385"/>
    </row>
    <row r="61" spans="1:1">
      <c r="A61" s="385"/>
    </row>
    <row r="62" spans="1:1">
      <c r="A62" s="385"/>
    </row>
    <row r="63" spans="1:1">
      <c r="A63" s="385"/>
    </row>
    <row r="64" spans="1:1">
      <c r="A64" s="385"/>
    </row>
    <row r="65" spans="1:1">
      <c r="A65" s="385"/>
    </row>
    <row r="66" spans="1:1">
      <c r="A66" s="385"/>
    </row>
    <row r="67" spans="1:1">
      <c r="A67" s="385"/>
    </row>
    <row r="68" spans="1:1">
      <c r="A68" s="385"/>
    </row>
    <row r="69" spans="1:1">
      <c r="A69" s="385"/>
    </row>
    <row r="70" spans="1:1">
      <c r="A70" s="385"/>
    </row>
    <row r="71" spans="1:1">
      <c r="A71" s="385"/>
    </row>
    <row r="72" spans="1:1">
      <c r="A72" s="385"/>
    </row>
    <row r="73" spans="1:1">
      <c r="A73" s="385"/>
    </row>
    <row r="74" spans="1:1">
      <c r="A74" s="385"/>
    </row>
    <row r="75" spans="1:1">
      <c r="A75" s="385"/>
    </row>
    <row r="76" spans="1:1">
      <c r="A76" s="385"/>
    </row>
    <row r="77" spans="1:1">
      <c r="A77" s="385"/>
    </row>
    <row r="78" spans="1:1">
      <c r="A78" s="385"/>
    </row>
    <row r="79" spans="1:1">
      <c r="A79" s="385"/>
    </row>
    <row r="80" spans="1:1">
      <c r="A80" s="385"/>
    </row>
    <row r="81" spans="1:1">
      <c r="A81" s="385"/>
    </row>
    <row r="82" spans="1:1">
      <c r="A82" s="385"/>
    </row>
    <row r="83" spans="1:1">
      <c r="A83" s="385"/>
    </row>
    <row r="84" spans="1:1">
      <c r="A84" s="385"/>
    </row>
    <row r="85" spans="1:1">
      <c r="A85" s="385"/>
    </row>
    <row r="86" spans="1:1">
      <c r="A86" s="385"/>
    </row>
    <row r="87" spans="1:1">
      <c r="A87" s="385"/>
    </row>
    <row r="88" spans="1:1">
      <c r="A88" s="385"/>
    </row>
    <row r="89" spans="1:1">
      <c r="A89" s="385"/>
    </row>
    <row r="90" spans="1:1">
      <c r="A90" s="385"/>
    </row>
    <row r="91" spans="1:1">
      <c r="A91" s="385"/>
    </row>
    <row r="92" spans="1:1">
      <c r="A92" s="385"/>
    </row>
    <row r="93" spans="1:1">
      <c r="A93" s="385"/>
    </row>
    <row r="94" spans="1:1">
      <c r="A94" s="385"/>
    </row>
    <row r="95" spans="1:1">
      <c r="A95" s="385"/>
    </row>
    <row r="96" spans="1:1">
      <c r="A96" s="385"/>
    </row>
    <row r="97" spans="1:1">
      <c r="A97" s="385"/>
    </row>
    <row r="98" spans="1:1">
      <c r="A98" s="385"/>
    </row>
    <row r="99" spans="1:1">
      <c r="A99" s="385"/>
    </row>
    <row r="100" spans="1:1">
      <c r="A100" s="385"/>
    </row>
    <row r="101" spans="1:1">
      <c r="A101" s="385"/>
    </row>
    <row r="102" spans="1:1">
      <c r="A102" s="385"/>
    </row>
    <row r="103" spans="1:1">
      <c r="A103" s="385"/>
    </row>
    <row r="104" spans="1:1">
      <c r="A104" s="385"/>
    </row>
    <row r="105" spans="1:1">
      <c r="A105" s="385"/>
    </row>
    <row r="106" spans="1:1">
      <c r="A106" s="385"/>
    </row>
    <row r="107" spans="1:1">
      <c r="A107" s="385"/>
    </row>
    <row r="108" spans="1:1">
      <c r="A108" s="385"/>
    </row>
    <row r="109" spans="1:1">
      <c r="A109" s="385"/>
    </row>
    <row r="110" spans="1:1">
      <c r="A110" s="385"/>
    </row>
    <row r="111" spans="1:1">
      <c r="A111" s="385"/>
    </row>
    <row r="112" spans="1:1">
      <c r="A112" s="385"/>
    </row>
  </sheetData>
  <hyperlinks>
    <hyperlink ref="A28" r:id="rId1" location="intro"/>
    <hyperlink ref="C1" location="'ProLiant Smart Buy Servers'!A1" display="Summary"/>
  </hyperlinks>
  <pageMargins left="0.7" right="0.7" top="0.75" bottom="0.75" header="0.3" footer="0.3"/>
  <pageSetup scale="44" fitToHeight="4"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2"/>
  <sheetViews>
    <sheetView zoomScale="80" zoomScaleNormal="80" workbookViewId="0">
      <selection activeCell="A12" sqref="A12:B23"/>
    </sheetView>
  </sheetViews>
  <sheetFormatPr defaultColWidth="8.88671875" defaultRowHeight="14.25"/>
  <cols>
    <col min="1" max="1" width="18.109375" style="105" customWidth="1"/>
    <col min="2" max="2" width="61.5546875" style="105" customWidth="1"/>
    <col min="3" max="3" width="14.6640625" style="105" customWidth="1"/>
    <col min="4" max="6" width="8.88671875" style="105"/>
    <col min="7" max="7" width="23.33203125" style="105" customWidth="1"/>
    <col min="8" max="16384" width="8.88671875" style="105"/>
  </cols>
  <sheetData>
    <row r="1" spans="1:9" ht="15">
      <c r="A1" s="167" t="s">
        <v>1391</v>
      </c>
      <c r="B1" s="141"/>
      <c r="C1" s="138"/>
      <c r="D1" s="311" t="s">
        <v>117</v>
      </c>
    </row>
    <row r="2" spans="1:9">
      <c r="A2" s="141"/>
      <c r="B2" s="141"/>
      <c r="C2" s="142"/>
    </row>
    <row r="3" spans="1:9" ht="15">
      <c r="A3" s="143" t="s">
        <v>36</v>
      </c>
      <c r="B3" s="116" t="s">
        <v>1380</v>
      </c>
      <c r="C3" s="142"/>
    </row>
    <row r="4" spans="1:9" ht="15">
      <c r="A4" s="144" t="s">
        <v>62</v>
      </c>
      <c r="B4" s="127">
        <f>VLOOKUP($B$3,'ProLiant Smart Buy Servers'!B:Q,12,FALSE)</f>
        <v>2899</v>
      </c>
      <c r="C4" s="142"/>
    </row>
    <row r="5" spans="1:9" ht="21.75" customHeight="1">
      <c r="A5" s="145" t="s">
        <v>713</v>
      </c>
      <c r="B5" s="140">
        <f>VLOOKUP($B$3,'ProLiant Smart Buy Servers'!B:Q,13,FALSE)</f>
        <v>1503</v>
      </c>
      <c r="C5" s="142"/>
    </row>
    <row r="6" spans="1:9" ht="15">
      <c r="A6" s="143"/>
      <c r="B6" s="146"/>
      <c r="C6" s="142"/>
    </row>
    <row r="7" spans="1:9" ht="15">
      <c r="A7" s="143"/>
      <c r="B7" s="146"/>
      <c r="C7" s="142"/>
    </row>
    <row r="8" spans="1:9" ht="15">
      <c r="A8" s="143" t="s">
        <v>39</v>
      </c>
      <c r="B8" s="146" t="s">
        <v>1390</v>
      </c>
      <c r="C8" s="142"/>
    </row>
    <row r="9" spans="1:9" ht="15">
      <c r="A9" s="143" t="s">
        <v>40</v>
      </c>
      <c r="B9" s="104" t="s">
        <v>1391</v>
      </c>
      <c r="C9" s="142"/>
    </row>
    <row r="10" spans="1:9" ht="15">
      <c r="A10" s="147"/>
      <c r="B10" s="131"/>
      <c r="C10" s="148"/>
    </row>
    <row r="11" spans="1:9" ht="15">
      <c r="A11" s="149" t="s">
        <v>41</v>
      </c>
      <c r="B11" s="122"/>
      <c r="C11" s="142"/>
      <c r="D11" s="149" t="s">
        <v>1235</v>
      </c>
      <c r="E11" s="377"/>
      <c r="F11" s="377"/>
      <c r="G11" s="377"/>
    </row>
    <row r="12" spans="1:9" ht="15">
      <c r="A12" s="150" t="s">
        <v>42</v>
      </c>
      <c r="B12" s="252" t="s">
        <v>1384</v>
      </c>
      <c r="C12" s="142"/>
      <c r="D12" s="391" t="s">
        <v>1474</v>
      </c>
      <c r="E12" s="439">
        <v>807</v>
      </c>
      <c r="F12" s="377"/>
      <c r="G12" s="377"/>
    </row>
    <row r="13" spans="1:9" ht="15.75">
      <c r="A13" s="150" t="s">
        <v>59</v>
      </c>
      <c r="B13" s="139" t="s">
        <v>1343</v>
      </c>
      <c r="C13" s="142"/>
      <c r="D13" s="387" t="s">
        <v>1556</v>
      </c>
      <c r="E13" s="356"/>
      <c r="F13" s="356"/>
      <c r="G13" s="356"/>
      <c r="H13" s="356"/>
      <c r="I13" s="356"/>
    </row>
    <row r="14" spans="1:9" ht="16.5" customHeight="1">
      <c r="A14" s="151" t="s">
        <v>44</v>
      </c>
      <c r="B14" s="171" t="s">
        <v>1310</v>
      </c>
      <c r="C14" s="142"/>
      <c r="D14" s="386" t="s">
        <v>1231</v>
      </c>
      <c r="E14" s="356"/>
      <c r="F14" s="356"/>
      <c r="G14" s="356"/>
      <c r="H14" s="356"/>
      <c r="I14" s="356"/>
    </row>
    <row r="15" spans="1:9" ht="15.75">
      <c r="A15" s="150" t="s">
        <v>45</v>
      </c>
      <c r="B15" s="252" t="s">
        <v>174</v>
      </c>
      <c r="C15" s="142"/>
      <c r="D15" s="386" t="s">
        <v>1232</v>
      </c>
      <c r="E15" s="356"/>
      <c r="F15" s="356"/>
      <c r="G15" s="356"/>
      <c r="H15" s="356"/>
      <c r="I15" s="356"/>
    </row>
    <row r="16" spans="1:9" ht="15.75">
      <c r="A16" s="150" t="s">
        <v>46</v>
      </c>
      <c r="B16" s="252" t="s">
        <v>1515</v>
      </c>
      <c r="C16" s="142"/>
      <c r="D16" s="386" t="s">
        <v>1233</v>
      </c>
      <c r="E16" s="356"/>
      <c r="F16" s="356"/>
      <c r="G16" s="356"/>
      <c r="H16" s="356"/>
      <c r="I16" s="356"/>
    </row>
    <row r="17" spans="1:9" ht="15.75">
      <c r="A17" s="150" t="s">
        <v>11</v>
      </c>
      <c r="B17" s="135" t="s">
        <v>1385</v>
      </c>
      <c r="C17" s="142"/>
      <c r="D17" s="386" t="s">
        <v>1234</v>
      </c>
      <c r="E17" s="356"/>
      <c r="F17" s="356"/>
      <c r="G17" s="356"/>
      <c r="H17" s="356"/>
      <c r="I17" s="356"/>
    </row>
    <row r="18" spans="1:9" ht="15">
      <c r="A18" s="152" t="s">
        <v>10</v>
      </c>
      <c r="B18" s="252" t="s">
        <v>1532</v>
      </c>
      <c r="C18" s="142"/>
      <c r="D18" s="445" t="s">
        <v>1569</v>
      </c>
      <c r="E18" s="446"/>
      <c r="F18" s="446"/>
      <c r="G18" s="446"/>
      <c r="H18" s="446"/>
    </row>
    <row r="19" spans="1:9" ht="15">
      <c r="A19" s="150" t="s">
        <v>12</v>
      </c>
      <c r="B19" s="139" t="s">
        <v>1448</v>
      </c>
      <c r="C19" s="142"/>
      <c r="D19" s="445" t="s">
        <v>1570</v>
      </c>
      <c r="E19" s="446"/>
      <c r="F19" s="446"/>
      <c r="G19" s="446"/>
      <c r="H19" s="446"/>
      <c r="I19" s="446"/>
    </row>
    <row r="20" spans="1:9" ht="15">
      <c r="A20" s="150" t="s">
        <v>56</v>
      </c>
      <c r="B20" s="252" t="s">
        <v>646</v>
      </c>
      <c r="C20" s="142"/>
      <c r="D20" s="445" t="s">
        <v>1568</v>
      </c>
      <c r="E20" s="446"/>
      <c r="F20" s="446"/>
      <c r="G20" s="446"/>
      <c r="H20" s="446"/>
      <c r="I20" s="446"/>
    </row>
    <row r="21" spans="1:9" ht="15">
      <c r="A21" s="150" t="s">
        <v>47</v>
      </c>
      <c r="B21" s="139" t="s">
        <v>172</v>
      </c>
      <c r="C21" s="142"/>
    </row>
    <row r="22" spans="1:9">
      <c r="A22" s="153" t="s">
        <v>6</v>
      </c>
      <c r="B22" s="252" t="s">
        <v>1386</v>
      </c>
      <c r="C22" s="142"/>
    </row>
    <row r="23" spans="1:9">
      <c r="A23" s="153" t="s">
        <v>13</v>
      </c>
      <c r="B23" s="252" t="s">
        <v>115</v>
      </c>
      <c r="C23" s="142"/>
    </row>
    <row r="24" spans="1:9" ht="15">
      <c r="A24" s="150" t="s">
        <v>57</v>
      </c>
      <c r="B24" s="116" t="s">
        <v>63</v>
      </c>
      <c r="C24" s="142"/>
    </row>
    <row r="25" spans="1:9">
      <c r="A25" s="154" t="s">
        <v>15</v>
      </c>
      <c r="B25" s="252" t="s">
        <v>290</v>
      </c>
      <c r="C25" s="142"/>
    </row>
    <row r="26" spans="1:9">
      <c r="A26" s="155"/>
      <c r="B26" s="156"/>
      <c r="C26" s="148"/>
    </row>
    <row r="27" spans="1:9">
      <c r="A27" s="104" t="s">
        <v>145</v>
      </c>
    </row>
    <row r="28" spans="1:9">
      <c r="A28" s="103" t="s">
        <v>146</v>
      </c>
    </row>
    <row r="29" spans="1:9">
      <c r="A29" s="137"/>
    </row>
    <row r="30" spans="1:9">
      <c r="A30" s="137"/>
    </row>
    <row r="31" spans="1:9">
      <c r="A31" s="137"/>
    </row>
    <row r="32" spans="1:9">
      <c r="A32" s="137"/>
    </row>
    <row r="33" spans="1:1">
      <c r="A33" s="137"/>
    </row>
    <row r="34" spans="1:1">
      <c r="A34" s="137"/>
    </row>
    <row r="35" spans="1:1">
      <c r="A35" s="137"/>
    </row>
    <row r="36" spans="1:1">
      <c r="A36" s="137"/>
    </row>
    <row r="37" spans="1:1">
      <c r="A37" s="137"/>
    </row>
    <row r="38" spans="1:1">
      <c r="A38" s="137"/>
    </row>
    <row r="39" spans="1:1">
      <c r="A39" s="137"/>
    </row>
    <row r="40" spans="1:1">
      <c r="A40" s="137"/>
    </row>
    <row r="41" spans="1:1">
      <c r="A41" s="137"/>
    </row>
    <row r="42" spans="1:1">
      <c r="A42" s="137"/>
    </row>
    <row r="43" spans="1:1">
      <c r="A43" s="137"/>
    </row>
    <row r="44" spans="1:1">
      <c r="A44" s="137"/>
    </row>
    <row r="45" spans="1:1">
      <c r="A45" s="137"/>
    </row>
    <row r="46" spans="1:1">
      <c r="A46" s="137"/>
    </row>
    <row r="47" spans="1:1">
      <c r="A47" s="137"/>
    </row>
    <row r="48" spans="1:1">
      <c r="A48" s="137"/>
    </row>
    <row r="49" spans="1:1">
      <c r="A49" s="137"/>
    </row>
    <row r="50" spans="1:1">
      <c r="A50" s="137"/>
    </row>
    <row r="51" spans="1:1">
      <c r="A51" s="137"/>
    </row>
    <row r="52" spans="1:1">
      <c r="A52" s="137"/>
    </row>
    <row r="53" spans="1:1">
      <c r="A53" s="137"/>
    </row>
    <row r="54" spans="1:1">
      <c r="A54" s="137"/>
    </row>
    <row r="55" spans="1:1">
      <c r="A55" s="137"/>
    </row>
    <row r="56" spans="1:1">
      <c r="A56" s="137"/>
    </row>
    <row r="57" spans="1:1">
      <c r="A57" s="137"/>
    </row>
    <row r="58" spans="1:1">
      <c r="A58" s="137"/>
    </row>
    <row r="59" spans="1:1">
      <c r="A59" s="137"/>
    </row>
    <row r="60" spans="1:1">
      <c r="A60" s="137"/>
    </row>
    <row r="61" spans="1:1">
      <c r="A61" s="137"/>
    </row>
    <row r="62" spans="1:1">
      <c r="A62" s="137"/>
    </row>
    <row r="63" spans="1:1">
      <c r="A63" s="137"/>
    </row>
    <row r="64" spans="1:1">
      <c r="A64" s="137"/>
    </row>
    <row r="65" spans="1:1">
      <c r="A65" s="137"/>
    </row>
    <row r="66" spans="1:1">
      <c r="A66" s="137"/>
    </row>
    <row r="67" spans="1:1">
      <c r="A67" s="137"/>
    </row>
    <row r="68" spans="1:1">
      <c r="A68" s="137"/>
    </row>
    <row r="69" spans="1:1">
      <c r="A69" s="137"/>
    </row>
    <row r="70" spans="1:1">
      <c r="A70" s="137"/>
    </row>
    <row r="71" spans="1:1">
      <c r="A71" s="137"/>
    </row>
    <row r="72" spans="1:1">
      <c r="A72" s="137"/>
    </row>
    <row r="73" spans="1:1">
      <c r="A73" s="137"/>
    </row>
    <row r="74" spans="1:1">
      <c r="A74" s="137"/>
    </row>
    <row r="75" spans="1:1">
      <c r="A75" s="137"/>
    </row>
    <row r="76" spans="1:1">
      <c r="A76" s="137"/>
    </row>
    <row r="77" spans="1:1">
      <c r="A77" s="137"/>
    </row>
    <row r="78" spans="1:1">
      <c r="A78" s="137"/>
    </row>
    <row r="79" spans="1:1">
      <c r="A79" s="137"/>
    </row>
    <row r="80" spans="1:1">
      <c r="A80" s="137"/>
    </row>
    <row r="81" spans="1:1">
      <c r="A81" s="137"/>
    </row>
    <row r="82" spans="1:1">
      <c r="A82" s="137"/>
    </row>
    <row r="83" spans="1:1">
      <c r="A83" s="137"/>
    </row>
    <row r="84" spans="1:1">
      <c r="A84" s="137"/>
    </row>
    <row r="85" spans="1:1">
      <c r="A85" s="137"/>
    </row>
    <row r="86" spans="1:1">
      <c r="A86" s="137"/>
    </row>
    <row r="87" spans="1:1">
      <c r="A87" s="137"/>
    </row>
    <row r="88" spans="1:1">
      <c r="A88" s="137"/>
    </row>
    <row r="89" spans="1:1">
      <c r="A89" s="137"/>
    </row>
    <row r="90" spans="1:1">
      <c r="A90" s="137"/>
    </row>
    <row r="91" spans="1:1">
      <c r="A91" s="137"/>
    </row>
    <row r="92" spans="1:1">
      <c r="A92" s="137"/>
    </row>
    <row r="93" spans="1:1">
      <c r="A93" s="137"/>
    </row>
    <row r="94" spans="1:1">
      <c r="A94" s="137"/>
    </row>
    <row r="95" spans="1:1">
      <c r="A95" s="137"/>
    </row>
    <row r="96" spans="1:1">
      <c r="A96" s="137"/>
    </row>
    <row r="97" spans="1:1">
      <c r="A97" s="137"/>
    </row>
    <row r="98" spans="1:1">
      <c r="A98" s="137"/>
    </row>
    <row r="99" spans="1:1">
      <c r="A99" s="137"/>
    </row>
    <row r="100" spans="1:1">
      <c r="A100" s="137"/>
    </row>
    <row r="101" spans="1:1">
      <c r="A101" s="137"/>
    </row>
    <row r="102" spans="1:1">
      <c r="A102" s="137"/>
    </row>
    <row r="103" spans="1:1">
      <c r="A103" s="137"/>
    </row>
    <row r="104" spans="1:1">
      <c r="A104" s="137"/>
    </row>
    <row r="105" spans="1:1">
      <c r="A105" s="137"/>
    </row>
    <row r="106" spans="1:1">
      <c r="A106" s="137"/>
    </row>
    <row r="107" spans="1:1">
      <c r="A107" s="137"/>
    </row>
    <row r="108" spans="1:1">
      <c r="A108" s="137"/>
    </row>
    <row r="109" spans="1:1">
      <c r="A109" s="137"/>
    </row>
    <row r="110" spans="1:1">
      <c r="A110" s="137"/>
    </row>
    <row r="111" spans="1:1">
      <c r="A111" s="137"/>
    </row>
    <row r="112" spans="1:1">
      <c r="A112" s="137"/>
    </row>
  </sheetData>
  <hyperlinks>
    <hyperlink ref="A28" r:id="rId1" location="intro"/>
    <hyperlink ref="D1" location="'ProLiant Smart Buy Servers'!A1" display="Summary"/>
  </hyperlinks>
  <pageMargins left="0.7" right="0.7" top="0.75" bottom="0.75" header="0.3" footer="0.3"/>
  <pageSetup scale="46" fitToHeight="4"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F63"/>
  <sheetViews>
    <sheetView zoomScale="85" zoomScaleNormal="85" workbookViewId="0">
      <selection activeCell="B28" sqref="B28"/>
    </sheetView>
  </sheetViews>
  <sheetFormatPr defaultColWidth="8.77734375" defaultRowHeight="14.25"/>
  <cols>
    <col min="1" max="1" width="12.33203125" style="292" customWidth="1"/>
    <col min="2" max="2" width="34.77734375" style="105" customWidth="1"/>
    <col min="3" max="3" width="15.88671875" style="620" bestFit="1" customWidth="1"/>
    <col min="4" max="4" width="13.77734375" style="295" customWidth="1"/>
    <col min="5" max="5" width="12.5546875" style="105" customWidth="1"/>
    <col min="6" max="16384" width="8.77734375" style="105"/>
  </cols>
  <sheetData>
    <row r="1" spans="1:6" ht="15">
      <c r="A1" s="291"/>
      <c r="B1" s="231"/>
      <c r="C1" s="618"/>
      <c r="D1" s="294"/>
      <c r="E1" s="231"/>
    </row>
    <row r="2" spans="1:6" ht="25.5">
      <c r="A2" s="291"/>
      <c r="B2" s="231"/>
      <c r="C2" s="619"/>
      <c r="D2" s="294"/>
      <c r="E2" s="231"/>
      <c r="F2" s="480" t="s">
        <v>117</v>
      </c>
    </row>
    <row r="3" spans="1:6" ht="34.5">
      <c r="A3" s="989" t="s">
        <v>963</v>
      </c>
      <c r="B3" s="989"/>
      <c r="C3" s="989"/>
      <c r="D3" s="989"/>
      <c r="E3" s="989"/>
    </row>
    <row r="4" spans="1:6" ht="15">
      <c r="A4" s="291"/>
      <c r="B4" s="231"/>
      <c r="C4" s="618"/>
      <c r="D4" s="294"/>
      <c r="E4" s="231"/>
    </row>
    <row r="5" spans="1:6" ht="18">
      <c r="A5" s="990">
        <v>42191</v>
      </c>
      <c r="B5" s="990" t="s">
        <v>1748</v>
      </c>
      <c r="C5" s="990" t="s">
        <v>1748</v>
      </c>
      <c r="D5" s="990" t="s">
        <v>1748</v>
      </c>
      <c r="E5" s="990" t="s">
        <v>1748</v>
      </c>
    </row>
    <row r="6" spans="1:6" ht="15">
      <c r="A6" s="291"/>
      <c r="B6" s="231"/>
      <c r="C6" s="618"/>
      <c r="D6" s="294"/>
      <c r="E6" s="231"/>
    </row>
    <row r="7" spans="1:6" ht="15">
      <c r="A7" s="291"/>
      <c r="B7" s="231"/>
      <c r="C7" s="618"/>
      <c r="D7" s="294"/>
      <c r="E7" s="231"/>
    </row>
    <row r="9" spans="1:6" ht="15" thickBot="1"/>
    <row r="10" spans="1:6" ht="54.75" thickBot="1">
      <c r="A10" s="296" t="s">
        <v>964</v>
      </c>
      <c r="B10" s="296" t="s">
        <v>965</v>
      </c>
      <c r="C10" s="621" t="s">
        <v>966</v>
      </c>
      <c r="D10" s="105"/>
    </row>
    <row r="11" spans="1:6" ht="15.75" thickBot="1">
      <c r="A11" s="293" t="s">
        <v>947</v>
      </c>
      <c r="B11" s="469" t="s">
        <v>948</v>
      </c>
      <c r="C11" s="622">
        <v>227</v>
      </c>
      <c r="D11" s="105"/>
    </row>
    <row r="12" spans="1:6" ht="15.75" thickBot="1">
      <c r="A12" s="293" t="s">
        <v>951</v>
      </c>
      <c r="B12" s="469" t="s">
        <v>952</v>
      </c>
      <c r="C12" s="622">
        <v>402</v>
      </c>
      <c r="D12" s="105"/>
    </row>
    <row r="13" spans="1:6" ht="15.75" thickBot="1">
      <c r="A13" s="293" t="s">
        <v>949</v>
      </c>
      <c r="B13" s="469" t="s">
        <v>950</v>
      </c>
      <c r="C13" s="622">
        <v>492</v>
      </c>
      <c r="D13" s="105"/>
    </row>
    <row r="14" spans="1:6" ht="15.75" thickBot="1">
      <c r="A14" s="293" t="s">
        <v>937</v>
      </c>
      <c r="B14" s="469" t="s">
        <v>938</v>
      </c>
      <c r="C14" s="622">
        <v>306</v>
      </c>
      <c r="D14" s="105"/>
    </row>
    <row r="15" spans="1:6" ht="15.75" thickBot="1">
      <c r="A15" s="293" t="s">
        <v>939</v>
      </c>
      <c r="B15" s="469" t="s">
        <v>940</v>
      </c>
      <c r="C15" s="622">
        <v>404</v>
      </c>
      <c r="D15" s="105"/>
    </row>
    <row r="16" spans="1:6" ht="15.75" thickBot="1">
      <c r="A16" s="293" t="s">
        <v>943</v>
      </c>
      <c r="B16" s="469" t="s">
        <v>944</v>
      </c>
      <c r="C16" s="622">
        <v>902</v>
      </c>
      <c r="D16" s="105"/>
    </row>
    <row r="17" spans="1:4" ht="15.75" thickBot="1">
      <c r="A17" s="293" t="s">
        <v>941</v>
      </c>
      <c r="B17" s="469" t="s">
        <v>942</v>
      </c>
      <c r="C17" s="622">
        <v>943</v>
      </c>
      <c r="D17" s="105"/>
    </row>
    <row r="18" spans="1:4" ht="15.75" thickBot="1">
      <c r="A18" s="293" t="s">
        <v>945</v>
      </c>
      <c r="B18" s="469" t="s">
        <v>946</v>
      </c>
      <c r="C18" s="622">
        <v>821</v>
      </c>
      <c r="D18" s="105"/>
    </row>
    <row r="19" spans="1:4" ht="15.75" thickBot="1">
      <c r="A19" s="293" t="s">
        <v>935</v>
      </c>
      <c r="B19" s="469" t="s">
        <v>936</v>
      </c>
      <c r="C19" s="622">
        <v>137</v>
      </c>
      <c r="D19" s="105"/>
    </row>
    <row r="20" spans="1:4" ht="15.75" thickBot="1">
      <c r="A20" s="293" t="s">
        <v>929</v>
      </c>
      <c r="B20" s="469" t="s">
        <v>930</v>
      </c>
      <c r="C20" s="622">
        <v>356</v>
      </c>
      <c r="D20" s="105"/>
    </row>
    <row r="21" spans="1:4" ht="15.75" thickBot="1">
      <c r="A21" s="293" t="s">
        <v>931</v>
      </c>
      <c r="B21" s="469" t="s">
        <v>932</v>
      </c>
      <c r="C21" s="622">
        <v>681</v>
      </c>
      <c r="D21" s="105"/>
    </row>
    <row r="22" spans="1:4" ht="15.75" thickBot="1">
      <c r="A22" s="293" t="s">
        <v>961</v>
      </c>
      <c r="B22" s="469" t="s">
        <v>962</v>
      </c>
      <c r="C22" s="622">
        <v>186</v>
      </c>
      <c r="D22" s="105"/>
    </row>
    <row r="23" spans="1:4" ht="15.75" thickBot="1">
      <c r="A23" s="293" t="s">
        <v>959</v>
      </c>
      <c r="B23" s="469" t="s">
        <v>960</v>
      </c>
      <c r="C23" s="622">
        <v>409</v>
      </c>
      <c r="D23" s="105"/>
    </row>
    <row r="24" spans="1:4" ht="15.75" thickBot="1">
      <c r="A24" s="293" t="s">
        <v>925</v>
      </c>
      <c r="B24" s="469" t="s">
        <v>926</v>
      </c>
      <c r="C24" s="622">
        <v>86</v>
      </c>
      <c r="D24" s="105"/>
    </row>
    <row r="25" spans="1:4" ht="15.75" thickBot="1">
      <c r="A25" s="293" t="s">
        <v>915</v>
      </c>
      <c r="B25" s="469" t="s">
        <v>916</v>
      </c>
      <c r="C25" s="622">
        <v>178</v>
      </c>
      <c r="D25" s="105"/>
    </row>
    <row r="26" spans="1:4" ht="15.75" thickBot="1">
      <c r="A26" s="293" t="s">
        <v>1710</v>
      </c>
      <c r="B26" s="469" t="s">
        <v>1709</v>
      </c>
      <c r="C26" s="622">
        <v>195</v>
      </c>
      <c r="D26" s="105"/>
    </row>
    <row r="27" spans="1:4" ht="15.75" thickBot="1">
      <c r="A27" s="293" t="s">
        <v>921</v>
      </c>
      <c r="B27" s="469" t="s">
        <v>922</v>
      </c>
      <c r="C27" s="622">
        <v>299</v>
      </c>
      <c r="D27" s="105"/>
    </row>
    <row r="28" spans="1:4" ht="15.75" thickBot="1">
      <c r="A28" s="293" t="s">
        <v>909</v>
      </c>
      <c r="B28" s="469" t="s">
        <v>910</v>
      </c>
      <c r="C28" s="622">
        <v>51</v>
      </c>
      <c r="D28" s="105"/>
    </row>
    <row r="29" spans="1:4" ht="15.75" thickBot="1">
      <c r="A29" s="293" t="s">
        <v>1708</v>
      </c>
      <c r="B29" s="469" t="s">
        <v>1707</v>
      </c>
      <c r="C29" s="622">
        <v>76</v>
      </c>
      <c r="D29" s="105"/>
    </row>
    <row r="30" spans="1:4" ht="15.75" thickBot="1">
      <c r="A30" s="293" t="s">
        <v>1706</v>
      </c>
      <c r="B30" s="469" t="s">
        <v>1705</v>
      </c>
      <c r="C30" s="622">
        <v>208</v>
      </c>
      <c r="D30" s="105"/>
    </row>
    <row r="31" spans="1:4" ht="15.75" thickBot="1">
      <c r="A31" s="293" t="s">
        <v>1704</v>
      </c>
      <c r="B31" s="469" t="s">
        <v>1703</v>
      </c>
      <c r="C31" s="622">
        <v>128</v>
      </c>
      <c r="D31" s="105"/>
    </row>
    <row r="32" spans="1:4" ht="15.75" thickBot="1">
      <c r="A32" s="293" t="s">
        <v>1702</v>
      </c>
      <c r="B32" s="469" t="s">
        <v>1701</v>
      </c>
      <c r="C32" s="622">
        <v>337</v>
      </c>
      <c r="D32" s="105"/>
    </row>
    <row r="33" spans="1:4" ht="15.75" thickBot="1">
      <c r="A33" s="293" t="s">
        <v>1700</v>
      </c>
      <c r="B33" s="469" t="s">
        <v>1699</v>
      </c>
      <c r="C33" s="622">
        <v>236</v>
      </c>
      <c r="D33" s="105"/>
    </row>
    <row r="34" spans="1:4" ht="15.75" thickBot="1">
      <c r="A34" s="293" t="s">
        <v>1698</v>
      </c>
      <c r="B34" s="469" t="s">
        <v>1697</v>
      </c>
      <c r="C34" s="622">
        <v>575</v>
      </c>
      <c r="D34" s="105"/>
    </row>
    <row r="35" spans="1:4" ht="15.75" thickBot="1">
      <c r="A35" s="293" t="s">
        <v>1696</v>
      </c>
      <c r="B35" s="469" t="s">
        <v>1695</v>
      </c>
      <c r="C35" s="622">
        <v>442</v>
      </c>
      <c r="D35" s="105"/>
    </row>
    <row r="36" spans="1:4" ht="15.75" thickBot="1">
      <c r="A36" s="293" t="s">
        <v>933</v>
      </c>
      <c r="B36" s="469" t="s">
        <v>934</v>
      </c>
      <c r="C36" s="622">
        <v>96</v>
      </c>
      <c r="D36" s="105"/>
    </row>
    <row r="37" spans="1:4" ht="15.75" thickBot="1">
      <c r="A37" s="293" t="s">
        <v>927</v>
      </c>
      <c r="B37" s="469" t="s">
        <v>928</v>
      </c>
      <c r="C37" s="622">
        <v>205</v>
      </c>
      <c r="D37" s="105"/>
    </row>
    <row r="38" spans="1:4" ht="15.75" thickBot="1">
      <c r="A38" s="293" t="s">
        <v>923</v>
      </c>
      <c r="B38" s="469" t="s">
        <v>924</v>
      </c>
      <c r="C38" s="622">
        <v>58</v>
      </c>
      <c r="D38" s="105"/>
    </row>
    <row r="39" spans="1:4" ht="15.75" thickBot="1">
      <c r="A39" s="293" t="s">
        <v>913</v>
      </c>
      <c r="B39" s="469" t="s">
        <v>914</v>
      </c>
      <c r="C39" s="622">
        <v>96</v>
      </c>
      <c r="D39" s="105"/>
    </row>
    <row r="40" spans="1:4" ht="15.75" thickBot="1">
      <c r="A40" s="293" t="s">
        <v>917</v>
      </c>
      <c r="B40" s="469" t="s">
        <v>918</v>
      </c>
      <c r="C40" s="622">
        <v>122</v>
      </c>
      <c r="D40" s="105"/>
    </row>
    <row r="41" spans="1:4" ht="15.75" thickBot="1">
      <c r="A41" s="293" t="s">
        <v>1694</v>
      </c>
      <c r="B41" s="469" t="s">
        <v>1693</v>
      </c>
      <c r="C41" s="622">
        <v>97</v>
      </c>
      <c r="D41" s="105"/>
    </row>
    <row r="42" spans="1:4" ht="15.75" thickBot="1">
      <c r="A42" s="293" t="s">
        <v>919</v>
      </c>
      <c r="B42" s="469" t="s">
        <v>920</v>
      </c>
      <c r="C42" s="622">
        <v>174</v>
      </c>
      <c r="D42" s="105"/>
    </row>
    <row r="43" spans="1:4" ht="15.75" thickBot="1">
      <c r="A43" s="293" t="s">
        <v>907</v>
      </c>
      <c r="B43" s="469" t="s">
        <v>908</v>
      </c>
      <c r="C43" s="622">
        <v>33</v>
      </c>
      <c r="D43" s="105"/>
    </row>
    <row r="44" spans="1:4" ht="15.75" thickBot="1">
      <c r="A44" s="293" t="s">
        <v>911</v>
      </c>
      <c r="B44" s="469" t="s">
        <v>912</v>
      </c>
      <c r="C44" s="622">
        <v>51</v>
      </c>
      <c r="D44" s="105"/>
    </row>
    <row r="45" spans="1:4" ht="15.75" thickBot="1">
      <c r="A45" s="293" t="s">
        <v>1692</v>
      </c>
      <c r="B45" s="469" t="s">
        <v>1691</v>
      </c>
      <c r="C45" s="622">
        <v>79</v>
      </c>
      <c r="D45" s="105"/>
    </row>
    <row r="46" spans="1:4" ht="15.75" thickBot="1">
      <c r="A46" s="293" t="s">
        <v>953</v>
      </c>
      <c r="B46" s="469" t="s">
        <v>954</v>
      </c>
      <c r="C46" s="622">
        <v>174</v>
      </c>
      <c r="D46" s="105"/>
    </row>
    <row r="47" spans="1:4" ht="15.75" thickBot="1">
      <c r="A47" s="293" t="s">
        <v>1690</v>
      </c>
      <c r="B47" s="469" t="s">
        <v>1689</v>
      </c>
      <c r="C47" s="622">
        <v>155</v>
      </c>
      <c r="D47" s="105"/>
    </row>
    <row r="48" spans="1:4" ht="15.75" thickBot="1">
      <c r="A48" s="293" t="s">
        <v>955</v>
      </c>
      <c r="B48" s="469" t="s">
        <v>956</v>
      </c>
      <c r="C48" s="622">
        <v>361</v>
      </c>
      <c r="D48" s="105"/>
    </row>
    <row r="49" spans="1:4" ht="15.75" thickBot="1">
      <c r="A49" s="293" t="s">
        <v>957</v>
      </c>
      <c r="B49" s="469" t="s">
        <v>958</v>
      </c>
      <c r="C49" s="622">
        <v>457</v>
      </c>
      <c r="D49" s="105"/>
    </row>
    <row r="50" spans="1:4" ht="15.75" thickBot="1">
      <c r="A50" s="293" t="s">
        <v>1688</v>
      </c>
      <c r="B50" s="469" t="s">
        <v>1687</v>
      </c>
      <c r="C50" s="622">
        <v>1699</v>
      </c>
      <c r="D50" s="105"/>
    </row>
    <row r="51" spans="1:4" ht="15.75" thickBot="1">
      <c r="A51" s="293" t="s">
        <v>1686</v>
      </c>
      <c r="B51" s="469" t="s">
        <v>1685</v>
      </c>
      <c r="C51" s="622">
        <v>2250</v>
      </c>
      <c r="D51" s="105"/>
    </row>
    <row r="52" spans="1:4" ht="15.75" thickBot="1">
      <c r="A52" s="293" t="s">
        <v>1684</v>
      </c>
      <c r="B52" s="469" t="s">
        <v>1683</v>
      </c>
      <c r="C52" s="622">
        <v>2950</v>
      </c>
      <c r="D52" s="105"/>
    </row>
    <row r="53" spans="1:4" ht="15.75" thickBot="1">
      <c r="A53" s="293" t="s">
        <v>1682</v>
      </c>
      <c r="B53" s="469" t="s">
        <v>1681</v>
      </c>
      <c r="C53" s="622">
        <v>3950</v>
      </c>
      <c r="D53" s="105"/>
    </row>
    <row r="54" spans="1:4" ht="15.75" thickBot="1">
      <c r="A54" s="293" t="s">
        <v>1680</v>
      </c>
      <c r="B54" s="469" t="s">
        <v>1679</v>
      </c>
      <c r="C54" s="622">
        <v>950</v>
      </c>
      <c r="D54" s="105"/>
    </row>
    <row r="55" spans="1:4" ht="15.75" thickBot="1">
      <c r="A55" s="293" t="s">
        <v>1678</v>
      </c>
      <c r="B55" s="469" t="s">
        <v>1677</v>
      </c>
      <c r="C55" s="622">
        <v>950</v>
      </c>
      <c r="D55" s="105"/>
    </row>
    <row r="56" spans="1:4" ht="15.75" thickBot="1">
      <c r="A56" s="293" t="s">
        <v>1676</v>
      </c>
      <c r="B56" s="469" t="s">
        <v>1675</v>
      </c>
      <c r="C56" s="622">
        <v>999</v>
      </c>
      <c r="D56" s="105"/>
    </row>
    <row r="57" spans="1:4" ht="15.75" thickBot="1">
      <c r="A57" s="293" t="s">
        <v>1674</v>
      </c>
      <c r="B57" s="469" t="s">
        <v>1673</v>
      </c>
      <c r="C57" s="622">
        <v>140</v>
      </c>
      <c r="D57" s="105"/>
    </row>
    <row r="58" spans="1:4" ht="15.75" thickBot="1">
      <c r="A58" s="293" t="s">
        <v>1672</v>
      </c>
      <c r="B58" s="469" t="s">
        <v>1671</v>
      </c>
      <c r="C58" s="622">
        <v>180</v>
      </c>
      <c r="D58" s="105"/>
    </row>
    <row r="59" spans="1:4" ht="15.75" thickBot="1">
      <c r="A59" s="293" t="s">
        <v>1670</v>
      </c>
      <c r="B59" s="469" t="s">
        <v>1669</v>
      </c>
      <c r="C59" s="622">
        <v>295</v>
      </c>
      <c r="D59" s="105"/>
    </row>
    <row r="60" spans="1:4" ht="15.75" thickBot="1">
      <c r="A60" s="293" t="s">
        <v>1668</v>
      </c>
      <c r="B60" s="469" t="s">
        <v>1667</v>
      </c>
      <c r="C60" s="622">
        <v>4655</v>
      </c>
      <c r="D60" s="105"/>
    </row>
    <row r="61" spans="1:4" ht="15.75" thickBot="1">
      <c r="A61" s="293" t="s">
        <v>1666</v>
      </c>
      <c r="B61" s="469" t="s">
        <v>1665</v>
      </c>
      <c r="C61" s="622">
        <v>784</v>
      </c>
      <c r="D61" s="105"/>
    </row>
    <row r="62" spans="1:4" ht="15.75" thickBot="1">
      <c r="A62" s="293" t="s">
        <v>1664</v>
      </c>
      <c r="B62" s="469" t="s">
        <v>1663</v>
      </c>
      <c r="C62" s="622">
        <v>2105</v>
      </c>
      <c r="D62" s="105"/>
    </row>
    <row r="63" spans="1:4" ht="15.75" thickBot="1">
      <c r="A63" s="293" t="s">
        <v>1662</v>
      </c>
      <c r="B63" s="469" t="s">
        <v>1661</v>
      </c>
      <c r="C63" s="622">
        <v>682</v>
      </c>
      <c r="D63" s="105"/>
    </row>
  </sheetData>
  <mergeCells count="2">
    <mergeCell ref="A3:E3"/>
    <mergeCell ref="A5:E5"/>
  </mergeCells>
  <hyperlinks>
    <hyperlink ref="F2" location="'ProLiant Smart Buy Servers'!A1" display="Summary"/>
  </hyperlinks>
  <pageMargins left="0.7" right="0.7" top="0.75" bottom="0.75" header="0.3" footer="0.3"/>
  <pageSetup scale="76" fitToHeight="2"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2"/>
  <sheetViews>
    <sheetView zoomScale="80" zoomScaleNormal="80" workbookViewId="0">
      <selection activeCell="D1" sqref="D1"/>
    </sheetView>
  </sheetViews>
  <sheetFormatPr defaultColWidth="8.88671875" defaultRowHeight="14.25"/>
  <cols>
    <col min="1" max="1" width="18.109375" style="105" customWidth="1"/>
    <col min="2" max="2" width="71.33203125" style="105" bestFit="1" customWidth="1"/>
    <col min="3" max="3" width="14.6640625" style="105" customWidth="1"/>
    <col min="4" max="4" width="8.88671875" style="105"/>
    <col min="5" max="5" width="9.5546875" style="105" bestFit="1" customWidth="1"/>
    <col min="6" max="6" width="8.88671875" style="105"/>
    <col min="7" max="7" width="23.33203125" style="105" customWidth="1"/>
    <col min="8" max="16384" width="8.88671875" style="105"/>
  </cols>
  <sheetData>
    <row r="1" spans="1:9" ht="15">
      <c r="A1" s="482" t="s">
        <v>1765</v>
      </c>
      <c r="B1" s="141"/>
      <c r="C1" s="138"/>
      <c r="D1" s="311" t="s">
        <v>117</v>
      </c>
    </row>
    <row r="2" spans="1:9">
      <c r="A2" s="141"/>
      <c r="B2" s="141"/>
      <c r="C2" s="142"/>
    </row>
    <row r="3" spans="1:9" ht="15">
      <c r="A3" s="143" t="s">
        <v>36</v>
      </c>
      <c r="B3" s="116" t="s">
        <v>1652</v>
      </c>
      <c r="C3" s="142"/>
    </row>
    <row r="4" spans="1:9" ht="15">
      <c r="A4" s="144" t="s">
        <v>62</v>
      </c>
      <c r="B4" s="127">
        <f>VLOOKUP($B$3,'ProLiant Smart Buy Servers'!B:Q,12,FALSE)</f>
        <v>2299</v>
      </c>
      <c r="C4" s="142"/>
    </row>
    <row r="5" spans="1:9" ht="21.75" customHeight="1">
      <c r="A5" s="145" t="s">
        <v>713</v>
      </c>
      <c r="B5" s="140">
        <f>VLOOKUP($B$3,'ProLiant Smart Buy Servers'!B:Q,13,FALSE)</f>
        <v>1464</v>
      </c>
      <c r="C5" s="142"/>
    </row>
    <row r="6" spans="1:9" ht="15">
      <c r="A6" s="143"/>
      <c r="B6" s="146"/>
      <c r="C6" s="142"/>
    </row>
    <row r="7" spans="1:9" ht="15">
      <c r="A7" s="143"/>
      <c r="B7" s="146"/>
      <c r="C7" s="142"/>
    </row>
    <row r="8" spans="1:9" ht="15">
      <c r="A8" s="143" t="s">
        <v>39</v>
      </c>
      <c r="B8" s="146" t="s">
        <v>1937</v>
      </c>
      <c r="C8" s="142"/>
    </row>
    <row r="9" spans="1:9" ht="15">
      <c r="A9" s="143" t="s">
        <v>40</v>
      </c>
      <c r="B9" s="104" t="s">
        <v>1765</v>
      </c>
      <c r="C9" s="142"/>
    </row>
    <row r="10" spans="1:9" ht="15">
      <c r="A10" s="147"/>
      <c r="B10" s="131"/>
      <c r="C10" s="148"/>
    </row>
    <row r="11" spans="1:9" ht="15">
      <c r="A11" s="149" t="s">
        <v>41</v>
      </c>
      <c r="B11" s="122"/>
      <c r="C11" s="142"/>
      <c r="D11" s="485" t="s">
        <v>1235</v>
      </c>
      <c r="E11" s="377"/>
      <c r="F11" s="377"/>
      <c r="G11" s="377"/>
    </row>
    <row r="12" spans="1:9" ht="15">
      <c r="A12" s="150" t="s">
        <v>42</v>
      </c>
      <c r="B12" s="252" t="s">
        <v>1384</v>
      </c>
      <c r="C12" s="142"/>
      <c r="D12" s="391" t="s">
        <v>1724</v>
      </c>
      <c r="E12" s="439">
        <v>557.7060428333333</v>
      </c>
      <c r="F12" s="377"/>
      <c r="G12" s="377"/>
    </row>
    <row r="13" spans="1:9" ht="15.75">
      <c r="A13" s="150" t="s">
        <v>59</v>
      </c>
      <c r="B13" s="139" t="s">
        <v>1298</v>
      </c>
      <c r="C13" s="142"/>
      <c r="D13" s="387" t="s">
        <v>1556</v>
      </c>
      <c r="E13" s="356"/>
      <c r="F13" s="356"/>
      <c r="G13" s="356"/>
      <c r="H13" s="356"/>
      <c r="I13" s="356"/>
    </row>
    <row r="14" spans="1:9" ht="16.5" customHeight="1">
      <c r="A14" s="151" t="s">
        <v>44</v>
      </c>
      <c r="B14" s="189" t="s">
        <v>1773</v>
      </c>
      <c r="C14" s="142"/>
      <c r="D14" s="386" t="s">
        <v>1231</v>
      </c>
      <c r="E14" s="356"/>
      <c r="F14" s="356"/>
      <c r="G14" s="356"/>
      <c r="H14" s="356"/>
      <c r="I14" s="356"/>
    </row>
    <row r="15" spans="1:9" ht="15.75">
      <c r="A15" s="150" t="s">
        <v>45</v>
      </c>
      <c r="B15" s="252" t="s">
        <v>174</v>
      </c>
      <c r="C15" s="142"/>
      <c r="D15" s="386" t="s">
        <v>1232</v>
      </c>
      <c r="E15" s="356"/>
      <c r="F15" s="356"/>
      <c r="G15" s="356"/>
      <c r="H15" s="356"/>
      <c r="I15" s="356"/>
    </row>
    <row r="16" spans="1:9" ht="15.75">
      <c r="A16" s="150" t="s">
        <v>46</v>
      </c>
      <c r="B16" s="252" t="s">
        <v>1440</v>
      </c>
      <c r="C16" s="142"/>
      <c r="D16" s="386" t="s">
        <v>1233</v>
      </c>
      <c r="E16" s="356"/>
      <c r="F16" s="356"/>
      <c r="G16" s="356"/>
      <c r="H16" s="356"/>
      <c r="I16" s="356"/>
    </row>
    <row r="17" spans="1:9" ht="15.75">
      <c r="A17" s="150" t="s">
        <v>11</v>
      </c>
      <c r="B17" s="135" t="s">
        <v>1774</v>
      </c>
      <c r="C17" s="142"/>
      <c r="D17" s="386" t="s">
        <v>1234</v>
      </c>
      <c r="E17" s="356"/>
      <c r="F17" s="356"/>
      <c r="G17" s="356"/>
      <c r="H17" s="356"/>
      <c r="I17" s="356"/>
    </row>
    <row r="18" spans="1:9" ht="15">
      <c r="A18" s="152" t="s">
        <v>10</v>
      </c>
      <c r="B18" s="171" t="s">
        <v>1419</v>
      </c>
      <c r="C18" s="142"/>
      <c r="D18" s="471" t="s">
        <v>1569</v>
      </c>
      <c r="E18" s="470"/>
      <c r="F18" s="470"/>
      <c r="G18" s="470"/>
      <c r="H18" s="470"/>
    </row>
    <row r="19" spans="1:9" ht="15">
      <c r="A19" s="150" t="s">
        <v>12</v>
      </c>
      <c r="B19" s="139" t="s">
        <v>1775</v>
      </c>
      <c r="C19" s="142"/>
      <c r="D19" s="471" t="s">
        <v>1570</v>
      </c>
      <c r="E19" s="470"/>
      <c r="F19" s="470"/>
      <c r="G19" s="470"/>
      <c r="H19" s="470"/>
      <c r="I19" s="470"/>
    </row>
    <row r="20" spans="1:9" ht="15">
      <c r="A20" s="150" t="s">
        <v>56</v>
      </c>
      <c r="B20" s="252" t="s">
        <v>1776</v>
      </c>
      <c r="C20" s="142"/>
      <c r="D20" s="471" t="s">
        <v>1568</v>
      </c>
      <c r="E20" s="470"/>
      <c r="F20" s="470"/>
      <c r="G20" s="470"/>
      <c r="H20" s="470"/>
      <c r="I20" s="470"/>
    </row>
    <row r="21" spans="1:9" ht="15">
      <c r="A21" s="150" t="s">
        <v>47</v>
      </c>
      <c r="B21" s="139" t="s">
        <v>1777</v>
      </c>
      <c r="C21" s="142"/>
    </row>
    <row r="22" spans="1:9">
      <c r="A22" s="153" t="s">
        <v>6</v>
      </c>
      <c r="B22" s="252" t="s">
        <v>1357</v>
      </c>
      <c r="C22" s="142"/>
    </row>
    <row r="23" spans="1:9">
      <c r="A23" s="153" t="s">
        <v>13</v>
      </c>
      <c r="B23" s="252" t="s">
        <v>115</v>
      </c>
      <c r="C23" s="142"/>
    </row>
    <row r="24" spans="1:9" ht="15">
      <c r="A24" s="150" t="s">
        <v>57</v>
      </c>
      <c r="B24" s="116" t="s">
        <v>116</v>
      </c>
      <c r="C24" s="142"/>
    </row>
    <row r="25" spans="1:9">
      <c r="A25" s="154" t="s">
        <v>15</v>
      </c>
      <c r="B25" s="252"/>
      <c r="C25" s="142"/>
    </row>
    <row r="26" spans="1:9">
      <c r="A26" s="155"/>
      <c r="B26" s="156"/>
      <c r="C26" s="148"/>
    </row>
    <row r="27" spans="1:9">
      <c r="A27" s="104" t="s">
        <v>145</v>
      </c>
    </row>
    <row r="28" spans="1:9">
      <c r="A28" s="103" t="s">
        <v>146</v>
      </c>
    </row>
    <row r="29" spans="1:9">
      <c r="A29" s="137"/>
    </row>
    <row r="30" spans="1:9">
      <c r="A30" s="137"/>
    </row>
    <row r="31" spans="1:9">
      <c r="A31" s="137"/>
    </row>
    <row r="32" spans="1:9">
      <c r="A32" s="137"/>
    </row>
    <row r="33" spans="1:1">
      <c r="A33" s="137"/>
    </row>
    <row r="34" spans="1:1">
      <c r="A34" s="137"/>
    </row>
    <row r="35" spans="1:1">
      <c r="A35" s="137"/>
    </row>
    <row r="36" spans="1:1">
      <c r="A36" s="137"/>
    </row>
    <row r="37" spans="1:1">
      <c r="A37" s="137"/>
    </row>
    <row r="38" spans="1:1">
      <c r="A38" s="137"/>
    </row>
    <row r="39" spans="1:1">
      <c r="A39" s="137"/>
    </row>
    <row r="40" spans="1:1">
      <c r="A40" s="137"/>
    </row>
    <row r="41" spans="1:1">
      <c r="A41" s="137"/>
    </row>
    <row r="42" spans="1:1">
      <c r="A42" s="137"/>
    </row>
    <row r="43" spans="1:1">
      <c r="A43" s="137"/>
    </row>
    <row r="44" spans="1:1">
      <c r="A44" s="137"/>
    </row>
    <row r="45" spans="1:1">
      <c r="A45" s="137"/>
    </row>
    <row r="46" spans="1:1">
      <c r="A46" s="137"/>
    </row>
    <row r="47" spans="1:1">
      <c r="A47" s="137"/>
    </row>
    <row r="48" spans="1:1">
      <c r="A48" s="137"/>
    </row>
    <row r="49" spans="1:1">
      <c r="A49" s="137"/>
    </row>
    <row r="50" spans="1:1">
      <c r="A50" s="137"/>
    </row>
    <row r="51" spans="1:1">
      <c r="A51" s="137"/>
    </row>
    <row r="52" spans="1:1">
      <c r="A52" s="137"/>
    </row>
    <row r="53" spans="1:1">
      <c r="A53" s="137"/>
    </row>
    <row r="54" spans="1:1">
      <c r="A54" s="137"/>
    </row>
    <row r="55" spans="1:1">
      <c r="A55" s="137"/>
    </row>
    <row r="56" spans="1:1">
      <c r="A56" s="137"/>
    </row>
    <row r="57" spans="1:1">
      <c r="A57" s="137"/>
    </row>
    <row r="58" spans="1:1">
      <c r="A58" s="137"/>
    </row>
    <row r="59" spans="1:1">
      <c r="A59" s="137"/>
    </row>
    <row r="60" spans="1:1">
      <c r="A60" s="137"/>
    </row>
    <row r="61" spans="1:1">
      <c r="A61" s="137"/>
    </row>
    <row r="62" spans="1:1">
      <c r="A62" s="137"/>
    </row>
    <row r="63" spans="1:1">
      <c r="A63" s="137"/>
    </row>
    <row r="64" spans="1:1">
      <c r="A64" s="137"/>
    </row>
    <row r="65" spans="1:1">
      <c r="A65" s="137"/>
    </row>
    <row r="66" spans="1:1">
      <c r="A66" s="137"/>
    </row>
    <row r="67" spans="1:1">
      <c r="A67" s="137"/>
    </row>
    <row r="68" spans="1:1">
      <c r="A68" s="137"/>
    </row>
    <row r="69" spans="1:1">
      <c r="A69" s="137"/>
    </row>
    <row r="70" spans="1:1">
      <c r="A70" s="137"/>
    </row>
    <row r="71" spans="1:1">
      <c r="A71" s="137"/>
    </row>
    <row r="72" spans="1:1">
      <c r="A72" s="137"/>
    </row>
    <row r="73" spans="1:1">
      <c r="A73" s="137"/>
    </row>
    <row r="74" spans="1:1">
      <c r="A74" s="137"/>
    </row>
    <row r="75" spans="1:1">
      <c r="A75" s="137"/>
    </row>
    <row r="76" spans="1:1">
      <c r="A76" s="137"/>
    </row>
    <row r="77" spans="1:1">
      <c r="A77" s="137"/>
    </row>
    <row r="78" spans="1:1">
      <c r="A78" s="137"/>
    </row>
    <row r="79" spans="1:1">
      <c r="A79" s="137"/>
    </row>
    <row r="80" spans="1:1">
      <c r="A80" s="137"/>
    </row>
    <row r="81" spans="1:1">
      <c r="A81" s="137"/>
    </row>
    <row r="82" spans="1:1">
      <c r="A82" s="137"/>
    </row>
    <row r="83" spans="1:1">
      <c r="A83" s="137"/>
    </row>
    <row r="84" spans="1:1">
      <c r="A84" s="137"/>
    </row>
    <row r="85" spans="1:1">
      <c r="A85" s="137"/>
    </row>
    <row r="86" spans="1:1">
      <c r="A86" s="137"/>
    </row>
    <row r="87" spans="1:1">
      <c r="A87" s="137"/>
    </row>
    <row r="88" spans="1:1">
      <c r="A88" s="137"/>
    </row>
    <row r="89" spans="1:1">
      <c r="A89" s="137"/>
    </row>
    <row r="90" spans="1:1">
      <c r="A90" s="137"/>
    </row>
    <row r="91" spans="1:1">
      <c r="A91" s="137"/>
    </row>
    <row r="92" spans="1:1">
      <c r="A92" s="137"/>
    </row>
    <row r="93" spans="1:1">
      <c r="A93" s="137"/>
    </row>
    <row r="94" spans="1:1">
      <c r="A94" s="137"/>
    </row>
    <row r="95" spans="1:1">
      <c r="A95" s="137"/>
    </row>
    <row r="96" spans="1:1">
      <c r="A96" s="137"/>
    </row>
    <row r="97" spans="1:1">
      <c r="A97" s="137"/>
    </row>
    <row r="98" spans="1:1">
      <c r="A98" s="137"/>
    </row>
    <row r="99" spans="1:1">
      <c r="A99" s="137"/>
    </row>
    <row r="100" spans="1:1">
      <c r="A100" s="137"/>
    </row>
    <row r="101" spans="1:1">
      <c r="A101" s="137"/>
    </row>
    <row r="102" spans="1:1">
      <c r="A102" s="137"/>
    </row>
    <row r="103" spans="1:1">
      <c r="A103" s="137"/>
    </row>
    <row r="104" spans="1:1">
      <c r="A104" s="137"/>
    </row>
    <row r="105" spans="1:1">
      <c r="A105" s="137"/>
    </row>
    <row r="106" spans="1:1">
      <c r="A106" s="137"/>
    </row>
    <row r="107" spans="1:1">
      <c r="A107" s="137"/>
    </row>
    <row r="108" spans="1:1">
      <c r="A108" s="137"/>
    </row>
    <row r="109" spans="1:1">
      <c r="A109" s="137"/>
    </row>
    <row r="110" spans="1:1">
      <c r="A110" s="137"/>
    </row>
    <row r="111" spans="1:1">
      <c r="A111" s="137"/>
    </row>
    <row r="112" spans="1:1">
      <c r="A112" s="137"/>
    </row>
  </sheetData>
  <hyperlinks>
    <hyperlink ref="A28" r:id="rId1" location="intro"/>
    <hyperlink ref="D1" location="'ProLiant Smart Buy Servers'!A1" display="Summary"/>
  </hyperlinks>
  <pageMargins left="0.7" right="0.7" top="0.75" bottom="0.75" header="0.3" footer="0.3"/>
  <pageSetup scale="45" fitToHeight="4"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2"/>
  <sheetViews>
    <sheetView zoomScale="80" zoomScaleNormal="80" workbookViewId="0">
      <selection activeCell="A12" sqref="A12:B23"/>
    </sheetView>
  </sheetViews>
  <sheetFormatPr defaultColWidth="8.88671875" defaultRowHeight="14.25"/>
  <cols>
    <col min="1" max="1" width="18.109375" style="105" customWidth="1"/>
    <col min="2" max="2" width="71.33203125" style="105" bestFit="1" customWidth="1"/>
    <col min="3" max="3" width="14.6640625" style="105" customWidth="1"/>
    <col min="4" max="4" width="8.88671875" style="105"/>
    <col min="5" max="5" width="9.5546875" style="105" bestFit="1" customWidth="1"/>
    <col min="6" max="6" width="8.88671875" style="105"/>
    <col min="7" max="7" width="23.33203125" style="105" customWidth="1"/>
    <col min="8" max="16384" width="8.88671875" style="105"/>
  </cols>
  <sheetData>
    <row r="1" spans="1:9">
      <c r="A1" s="104" t="s">
        <v>1764</v>
      </c>
      <c r="B1" s="141"/>
      <c r="C1" s="138"/>
      <c r="D1" s="311" t="s">
        <v>117</v>
      </c>
    </row>
    <row r="2" spans="1:9">
      <c r="A2" s="141"/>
      <c r="B2" s="141"/>
      <c r="C2" s="142"/>
    </row>
    <row r="3" spans="1:9" ht="15">
      <c r="A3" s="143" t="s">
        <v>36</v>
      </c>
      <c r="B3" s="116" t="s">
        <v>1653</v>
      </c>
      <c r="C3" s="142"/>
    </row>
    <row r="4" spans="1:9" ht="15">
      <c r="A4" s="144" t="s">
        <v>62</v>
      </c>
      <c r="B4" s="127">
        <f>VLOOKUP($B$3,'ProLiant Smart Buy Servers'!B:Q,12,FALSE)</f>
        <v>1299</v>
      </c>
      <c r="C4" s="142"/>
    </row>
    <row r="5" spans="1:9" ht="21.75" customHeight="1">
      <c r="A5" s="145" t="s">
        <v>713</v>
      </c>
      <c r="B5" s="140">
        <f>VLOOKUP($B$3,'ProLiant Smart Buy Servers'!B:Q,13,FALSE)</f>
        <v>460</v>
      </c>
      <c r="C5" s="142"/>
    </row>
    <row r="6" spans="1:9" ht="15">
      <c r="A6" s="143"/>
      <c r="B6" s="146"/>
      <c r="C6" s="142"/>
    </row>
    <row r="7" spans="1:9" ht="15">
      <c r="A7" s="143"/>
      <c r="B7" s="146"/>
      <c r="C7" s="142"/>
    </row>
    <row r="8" spans="1:9" ht="15">
      <c r="A8" s="143" t="s">
        <v>39</v>
      </c>
      <c r="B8" s="146" t="s">
        <v>1745</v>
      </c>
      <c r="C8" s="142"/>
    </row>
    <row r="9" spans="1:9" ht="15">
      <c r="A9" s="143" t="s">
        <v>40</v>
      </c>
      <c r="B9" s="482" t="s">
        <v>1764</v>
      </c>
      <c r="C9" s="142"/>
    </row>
    <row r="10" spans="1:9" ht="15">
      <c r="A10" s="147"/>
      <c r="B10" s="131"/>
      <c r="C10" s="148"/>
    </row>
    <row r="11" spans="1:9" ht="15">
      <c r="A11" s="149" t="s">
        <v>41</v>
      </c>
      <c r="B11" s="122"/>
      <c r="C11" s="142"/>
      <c r="D11" s="485" t="s">
        <v>1235</v>
      </c>
      <c r="E11" s="377"/>
      <c r="F11" s="377"/>
      <c r="G11" s="377"/>
    </row>
    <row r="12" spans="1:9" ht="15">
      <c r="A12" s="150" t="s">
        <v>42</v>
      </c>
      <c r="B12" s="252" t="s">
        <v>1384</v>
      </c>
      <c r="C12" s="142"/>
      <c r="D12" s="391" t="s">
        <v>1724</v>
      </c>
      <c r="E12" s="439">
        <v>557.7060428333333</v>
      </c>
      <c r="F12" s="377"/>
      <c r="G12" s="377"/>
    </row>
    <row r="13" spans="1:9" ht="15.75">
      <c r="A13" s="150" t="s">
        <v>59</v>
      </c>
      <c r="B13" s="139" t="s">
        <v>1291</v>
      </c>
      <c r="C13" s="142"/>
      <c r="D13" s="387" t="s">
        <v>1556</v>
      </c>
      <c r="E13" s="356"/>
      <c r="F13" s="356"/>
      <c r="G13" s="356"/>
      <c r="H13" s="356"/>
      <c r="I13" s="356"/>
    </row>
    <row r="14" spans="1:9" ht="16.5" customHeight="1">
      <c r="A14" s="151" t="s">
        <v>44</v>
      </c>
      <c r="B14" s="189" t="s">
        <v>1452</v>
      </c>
      <c r="C14" s="142"/>
      <c r="D14" s="386" t="s">
        <v>1231</v>
      </c>
      <c r="E14" s="356"/>
      <c r="F14" s="356"/>
      <c r="G14" s="356"/>
      <c r="H14" s="356"/>
      <c r="I14" s="356"/>
    </row>
    <row r="15" spans="1:9" ht="15.75">
      <c r="A15" s="150" t="s">
        <v>45</v>
      </c>
      <c r="B15" s="252" t="s">
        <v>1778</v>
      </c>
      <c r="C15" s="142"/>
      <c r="D15" s="386" t="s">
        <v>1232</v>
      </c>
      <c r="E15" s="356"/>
      <c r="F15" s="356"/>
      <c r="G15" s="356"/>
      <c r="H15" s="356"/>
      <c r="I15" s="356"/>
    </row>
    <row r="16" spans="1:9" ht="15.75">
      <c r="A16" s="150" t="s">
        <v>46</v>
      </c>
      <c r="B16" s="252" t="s">
        <v>1420</v>
      </c>
      <c r="C16" s="142"/>
      <c r="D16" s="386" t="s">
        <v>1233</v>
      </c>
      <c r="E16" s="356"/>
      <c r="F16" s="356"/>
      <c r="G16" s="356"/>
      <c r="H16" s="356"/>
      <c r="I16" s="356"/>
    </row>
    <row r="17" spans="1:9" ht="15.75">
      <c r="A17" s="150" t="s">
        <v>11</v>
      </c>
      <c r="B17" s="135" t="s">
        <v>1774</v>
      </c>
      <c r="C17" s="142"/>
      <c r="D17" s="386" t="s">
        <v>1234</v>
      </c>
      <c r="E17" s="356"/>
      <c r="F17" s="356"/>
      <c r="G17" s="356"/>
      <c r="H17" s="356"/>
      <c r="I17" s="356"/>
    </row>
    <row r="18" spans="1:9" ht="15">
      <c r="A18" s="152" t="s">
        <v>10</v>
      </c>
      <c r="B18" s="171" t="s">
        <v>1419</v>
      </c>
      <c r="C18" s="142"/>
      <c r="D18" s="471" t="s">
        <v>1569</v>
      </c>
      <c r="E18" s="470"/>
      <c r="F18" s="470"/>
      <c r="G18" s="470"/>
      <c r="H18" s="470"/>
    </row>
    <row r="19" spans="1:9" ht="15">
      <c r="A19" s="150" t="s">
        <v>12</v>
      </c>
      <c r="B19" s="139" t="s">
        <v>1741</v>
      </c>
      <c r="C19" s="142"/>
      <c r="D19" s="471" t="s">
        <v>1570</v>
      </c>
      <c r="E19" s="470"/>
      <c r="F19" s="470"/>
      <c r="G19" s="470"/>
      <c r="H19" s="470"/>
      <c r="I19" s="470"/>
    </row>
    <row r="20" spans="1:9" ht="15">
      <c r="A20" s="150" t="s">
        <v>56</v>
      </c>
      <c r="B20" s="252" t="s">
        <v>1753</v>
      </c>
      <c r="C20" s="142"/>
      <c r="D20" s="471" t="s">
        <v>1568</v>
      </c>
      <c r="E20" s="470"/>
      <c r="F20" s="470"/>
      <c r="G20" s="470"/>
      <c r="H20" s="470"/>
      <c r="I20" s="470"/>
    </row>
    <row r="21" spans="1:9" ht="15">
      <c r="A21" s="150" t="s">
        <v>47</v>
      </c>
      <c r="B21" s="139" t="s">
        <v>1777</v>
      </c>
      <c r="C21" s="142"/>
    </row>
    <row r="22" spans="1:9">
      <c r="A22" s="153" t="s">
        <v>6</v>
      </c>
      <c r="B22" s="252" t="s">
        <v>1357</v>
      </c>
      <c r="C22" s="142"/>
    </row>
    <row r="23" spans="1:9">
      <c r="A23" s="153" t="s">
        <v>13</v>
      </c>
      <c r="B23" s="252" t="s">
        <v>115</v>
      </c>
      <c r="C23" s="142"/>
    </row>
    <row r="24" spans="1:9" ht="15">
      <c r="A24" s="150" t="s">
        <v>57</v>
      </c>
      <c r="B24" s="116" t="s">
        <v>116</v>
      </c>
      <c r="C24" s="142"/>
    </row>
    <row r="25" spans="1:9">
      <c r="A25" s="154" t="s">
        <v>15</v>
      </c>
      <c r="B25" s="252"/>
      <c r="C25" s="142"/>
    </row>
    <row r="26" spans="1:9">
      <c r="A26" s="155"/>
      <c r="B26" s="156"/>
      <c r="C26" s="148"/>
    </row>
    <row r="27" spans="1:9">
      <c r="A27" s="104" t="s">
        <v>145</v>
      </c>
    </row>
    <row r="28" spans="1:9">
      <c r="A28" s="103" t="s">
        <v>146</v>
      </c>
    </row>
    <row r="29" spans="1:9">
      <c r="A29" s="137"/>
    </row>
    <row r="30" spans="1:9">
      <c r="A30" s="137"/>
    </row>
    <row r="31" spans="1:9">
      <c r="A31" s="137"/>
    </row>
    <row r="32" spans="1:9">
      <c r="A32" s="137"/>
    </row>
    <row r="33" spans="1:1">
      <c r="A33" s="137"/>
    </row>
    <row r="34" spans="1:1">
      <c r="A34" s="137"/>
    </row>
    <row r="35" spans="1:1">
      <c r="A35" s="137"/>
    </row>
    <row r="36" spans="1:1">
      <c r="A36" s="137"/>
    </row>
    <row r="37" spans="1:1">
      <c r="A37" s="137"/>
    </row>
    <row r="38" spans="1:1">
      <c r="A38" s="137"/>
    </row>
    <row r="39" spans="1:1">
      <c r="A39" s="137"/>
    </row>
    <row r="40" spans="1:1">
      <c r="A40" s="137"/>
    </row>
    <row r="41" spans="1:1">
      <c r="A41" s="137"/>
    </row>
    <row r="42" spans="1:1">
      <c r="A42" s="137"/>
    </row>
    <row r="43" spans="1:1">
      <c r="A43" s="137"/>
    </row>
    <row r="44" spans="1:1">
      <c r="A44" s="137"/>
    </row>
    <row r="45" spans="1:1">
      <c r="A45" s="137"/>
    </row>
    <row r="46" spans="1:1">
      <c r="A46" s="137"/>
    </row>
    <row r="47" spans="1:1">
      <c r="A47" s="137"/>
    </row>
    <row r="48" spans="1:1">
      <c r="A48" s="137"/>
    </row>
    <row r="49" spans="1:1">
      <c r="A49" s="137"/>
    </row>
    <row r="50" spans="1:1">
      <c r="A50" s="137"/>
    </row>
    <row r="51" spans="1:1">
      <c r="A51" s="137"/>
    </row>
    <row r="52" spans="1:1">
      <c r="A52" s="137"/>
    </row>
    <row r="53" spans="1:1">
      <c r="A53" s="137"/>
    </row>
    <row r="54" spans="1:1">
      <c r="A54" s="137"/>
    </row>
    <row r="55" spans="1:1">
      <c r="A55" s="137"/>
    </row>
    <row r="56" spans="1:1">
      <c r="A56" s="137"/>
    </row>
    <row r="57" spans="1:1">
      <c r="A57" s="137"/>
    </row>
    <row r="58" spans="1:1">
      <c r="A58" s="137"/>
    </row>
    <row r="59" spans="1:1">
      <c r="A59" s="137"/>
    </row>
    <row r="60" spans="1:1">
      <c r="A60" s="137"/>
    </row>
    <row r="61" spans="1:1">
      <c r="A61" s="137"/>
    </row>
    <row r="62" spans="1:1">
      <c r="A62" s="137"/>
    </row>
    <row r="63" spans="1:1">
      <c r="A63" s="137"/>
    </row>
    <row r="64" spans="1:1">
      <c r="A64" s="137"/>
    </row>
    <row r="65" spans="1:1">
      <c r="A65" s="137"/>
    </row>
    <row r="66" spans="1:1">
      <c r="A66" s="137"/>
    </row>
    <row r="67" spans="1:1">
      <c r="A67" s="137"/>
    </row>
    <row r="68" spans="1:1">
      <c r="A68" s="137"/>
    </row>
    <row r="69" spans="1:1">
      <c r="A69" s="137"/>
    </row>
    <row r="70" spans="1:1">
      <c r="A70" s="137"/>
    </row>
    <row r="71" spans="1:1">
      <c r="A71" s="137"/>
    </row>
    <row r="72" spans="1:1">
      <c r="A72" s="137"/>
    </row>
    <row r="73" spans="1:1">
      <c r="A73" s="137"/>
    </row>
    <row r="74" spans="1:1">
      <c r="A74" s="137"/>
    </row>
    <row r="75" spans="1:1">
      <c r="A75" s="137"/>
    </row>
    <row r="76" spans="1:1">
      <c r="A76" s="137"/>
    </row>
    <row r="77" spans="1:1">
      <c r="A77" s="137"/>
    </row>
    <row r="78" spans="1:1">
      <c r="A78" s="137"/>
    </row>
    <row r="79" spans="1:1">
      <c r="A79" s="137"/>
    </row>
    <row r="80" spans="1:1">
      <c r="A80" s="137"/>
    </row>
    <row r="81" spans="1:1">
      <c r="A81" s="137"/>
    </row>
    <row r="82" spans="1:1">
      <c r="A82" s="137"/>
    </row>
    <row r="83" spans="1:1">
      <c r="A83" s="137"/>
    </row>
    <row r="84" spans="1:1">
      <c r="A84" s="137"/>
    </row>
    <row r="85" spans="1:1">
      <c r="A85" s="137"/>
    </row>
    <row r="86" spans="1:1">
      <c r="A86" s="137"/>
    </row>
    <row r="87" spans="1:1">
      <c r="A87" s="137"/>
    </row>
    <row r="88" spans="1:1">
      <c r="A88" s="137"/>
    </row>
    <row r="89" spans="1:1">
      <c r="A89" s="137"/>
    </row>
    <row r="90" spans="1:1">
      <c r="A90" s="137"/>
    </row>
    <row r="91" spans="1:1">
      <c r="A91" s="137"/>
    </row>
    <row r="92" spans="1:1">
      <c r="A92" s="137"/>
    </row>
    <row r="93" spans="1:1">
      <c r="A93" s="137"/>
    </row>
    <row r="94" spans="1:1">
      <c r="A94" s="137"/>
    </row>
    <row r="95" spans="1:1">
      <c r="A95" s="137"/>
    </row>
    <row r="96" spans="1:1">
      <c r="A96" s="137"/>
    </row>
    <row r="97" spans="1:1">
      <c r="A97" s="137"/>
    </row>
    <row r="98" spans="1:1">
      <c r="A98" s="137"/>
    </row>
    <row r="99" spans="1:1">
      <c r="A99" s="137"/>
    </row>
    <row r="100" spans="1:1">
      <c r="A100" s="137"/>
    </row>
    <row r="101" spans="1:1">
      <c r="A101" s="137"/>
    </row>
    <row r="102" spans="1:1">
      <c r="A102" s="137"/>
    </row>
    <row r="103" spans="1:1">
      <c r="A103" s="137"/>
    </row>
    <row r="104" spans="1:1">
      <c r="A104" s="137"/>
    </row>
    <row r="105" spans="1:1">
      <c r="A105" s="137"/>
    </row>
    <row r="106" spans="1:1">
      <c r="A106" s="137"/>
    </row>
    <row r="107" spans="1:1">
      <c r="A107" s="137"/>
    </row>
    <row r="108" spans="1:1">
      <c r="A108" s="137"/>
    </row>
    <row r="109" spans="1:1">
      <c r="A109" s="137"/>
    </row>
    <row r="110" spans="1:1">
      <c r="A110" s="137"/>
    </row>
    <row r="111" spans="1:1">
      <c r="A111" s="137"/>
    </row>
    <row r="112" spans="1:1">
      <c r="A112" s="137"/>
    </row>
  </sheetData>
  <hyperlinks>
    <hyperlink ref="A28" r:id="rId1" location="intro"/>
    <hyperlink ref="D1" location="'ProLiant Smart Buy Servers'!A1" display="Summary"/>
  </hyperlinks>
  <pageMargins left="0.7" right="0.7" top="0.75" bottom="0.75" header="0.3" footer="0.3"/>
  <pageSetup scale="45" fitToHeight="4"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I306"/>
  <sheetViews>
    <sheetView zoomScale="80" zoomScaleNormal="80" workbookViewId="0">
      <selection activeCell="A12" sqref="A12:B23"/>
    </sheetView>
  </sheetViews>
  <sheetFormatPr defaultColWidth="8.88671875" defaultRowHeight="14.25"/>
  <cols>
    <col min="1" max="1" width="18.109375" style="105" customWidth="1"/>
    <col min="2" max="2" width="61.5546875" style="105" customWidth="1"/>
    <col min="3" max="3" width="14.6640625" style="105" customWidth="1"/>
    <col min="4" max="8" width="8.88671875" style="105"/>
    <col min="9" max="9" width="24.21875" style="105" customWidth="1"/>
    <col min="10" max="16384" width="8.88671875" style="105"/>
  </cols>
  <sheetData>
    <row r="1" spans="1:9" ht="15">
      <c r="A1" s="172" t="s">
        <v>306</v>
      </c>
      <c r="B1" s="141"/>
      <c r="C1" s="173"/>
      <c r="D1" s="311" t="s">
        <v>117</v>
      </c>
    </row>
    <row r="2" spans="1:9">
      <c r="A2" s="141"/>
      <c r="B2" s="141"/>
      <c r="C2" s="174"/>
    </row>
    <row r="3" spans="1:9" ht="15">
      <c r="A3" s="143" t="s">
        <v>36</v>
      </c>
      <c r="B3" s="140" t="s">
        <v>302</v>
      </c>
      <c r="C3" s="174"/>
    </row>
    <row r="4" spans="1:9" ht="15">
      <c r="A4" s="144" t="s">
        <v>62</v>
      </c>
      <c r="B4" s="127">
        <f>VLOOKUP($B$3,'ProLiant Smart Buy Servers'!B:Q,12,FALSE)</f>
        <v>979</v>
      </c>
      <c r="C4" s="142"/>
    </row>
    <row r="5" spans="1:9" ht="21.75" customHeight="1">
      <c r="A5" s="145" t="s">
        <v>713</v>
      </c>
      <c r="B5" s="140">
        <f>VLOOKUP($B$3,'ProLiant Smart Buy Servers'!B:Q,13,FALSE)</f>
        <v>250</v>
      </c>
      <c r="C5" s="142"/>
    </row>
    <row r="6" spans="1:9" ht="15">
      <c r="A6" s="143"/>
      <c r="B6" s="146"/>
      <c r="C6" s="174"/>
    </row>
    <row r="7" spans="1:9" ht="15">
      <c r="A7" s="143"/>
      <c r="B7" s="146"/>
      <c r="C7" s="174"/>
    </row>
    <row r="8" spans="1:9" ht="15">
      <c r="A8" s="143" t="s">
        <v>39</v>
      </c>
      <c r="B8" s="175" t="s">
        <v>305</v>
      </c>
      <c r="C8" s="174"/>
    </row>
    <row r="9" spans="1:9" ht="15">
      <c r="A9" s="143" t="s">
        <v>40</v>
      </c>
      <c r="B9" s="1" t="s">
        <v>306</v>
      </c>
      <c r="C9" s="174"/>
    </row>
    <row r="10" spans="1:9" ht="15">
      <c r="A10" s="147"/>
      <c r="B10" s="131"/>
      <c r="C10" s="176"/>
      <c r="D10" s="149" t="s">
        <v>1235</v>
      </c>
      <c r="E10" s="343"/>
      <c r="F10" s="343"/>
      <c r="G10" s="452" t="s">
        <v>52</v>
      </c>
      <c r="H10" s="339"/>
      <c r="I10" s="339"/>
    </row>
    <row r="11" spans="1:9" ht="15">
      <c r="A11" s="149" t="s">
        <v>41</v>
      </c>
      <c r="B11" s="122"/>
      <c r="C11" s="174"/>
      <c r="D11" s="389" t="s">
        <v>1219</v>
      </c>
      <c r="E11" s="442">
        <v>204</v>
      </c>
      <c r="F11" s="343"/>
      <c r="G11" s="451" t="s">
        <v>1572</v>
      </c>
      <c r="H11" s="339"/>
      <c r="I11" s="339"/>
    </row>
    <row r="12" spans="1:9" ht="15">
      <c r="A12" s="150" t="s">
        <v>42</v>
      </c>
      <c r="B12" s="1" t="s">
        <v>307</v>
      </c>
      <c r="C12" s="174"/>
      <c r="D12" s="1010" t="s">
        <v>1240</v>
      </c>
      <c r="E12" s="1010"/>
      <c r="F12" s="1010"/>
      <c r="G12" s="1010"/>
      <c r="H12" s="1010"/>
      <c r="I12" s="1010"/>
    </row>
    <row r="13" spans="1:9" ht="15">
      <c r="A13" s="150" t="s">
        <v>59</v>
      </c>
      <c r="B13" s="1" t="s">
        <v>308</v>
      </c>
      <c r="C13" s="174"/>
      <c r="D13" s="1008" t="s">
        <v>1238</v>
      </c>
      <c r="E13" s="1008"/>
      <c r="F13" s="1008"/>
      <c r="G13" s="1008"/>
      <c r="H13" s="1008"/>
      <c r="I13" s="1008"/>
    </row>
    <row r="14" spans="1:9" ht="15">
      <c r="A14" s="151" t="s">
        <v>44</v>
      </c>
      <c r="B14" s="1" t="s">
        <v>331</v>
      </c>
      <c r="C14" s="174"/>
      <c r="D14" s="1008" t="s">
        <v>1236</v>
      </c>
      <c r="E14" s="1008"/>
      <c r="F14" s="1008"/>
      <c r="G14" s="1008"/>
      <c r="H14" s="1008"/>
      <c r="I14" s="1008"/>
    </row>
    <row r="15" spans="1:9" ht="15">
      <c r="A15" s="150" t="s">
        <v>45</v>
      </c>
      <c r="B15" s="1" t="s">
        <v>332</v>
      </c>
      <c r="C15" s="174"/>
      <c r="D15" s="1009" t="s">
        <v>1233</v>
      </c>
      <c r="E15" s="1008"/>
      <c r="F15" s="1008"/>
      <c r="G15" s="1008"/>
      <c r="H15" s="1008"/>
      <c r="I15" s="1008"/>
    </row>
    <row r="16" spans="1:9" ht="15">
      <c r="A16" s="150" t="s">
        <v>46</v>
      </c>
      <c r="B16" s="1" t="s">
        <v>316</v>
      </c>
      <c r="C16" s="174"/>
      <c r="D16" s="446" t="s">
        <v>1234</v>
      </c>
      <c r="E16" s="446"/>
      <c r="F16" s="446"/>
      <c r="G16" s="446"/>
      <c r="H16" s="446"/>
      <c r="I16" s="446"/>
    </row>
    <row r="17" spans="1:9" ht="15">
      <c r="A17" s="150" t="s">
        <v>11</v>
      </c>
      <c r="B17" s="1" t="s">
        <v>108</v>
      </c>
      <c r="C17" s="174"/>
      <c r="D17" s="445" t="s">
        <v>1568</v>
      </c>
      <c r="E17" s="446"/>
      <c r="F17" s="446"/>
      <c r="G17" s="446"/>
      <c r="H17" s="446"/>
    </row>
    <row r="18" spans="1:9" ht="15">
      <c r="A18" s="152" t="s">
        <v>10</v>
      </c>
      <c r="B18" s="1" t="s">
        <v>317</v>
      </c>
      <c r="C18" s="174"/>
      <c r="D18" s="445" t="s">
        <v>1569</v>
      </c>
      <c r="E18" s="446"/>
      <c r="F18" s="446"/>
      <c r="G18" s="446"/>
      <c r="H18" s="446"/>
    </row>
    <row r="19" spans="1:9" ht="15">
      <c r="A19" s="150" t="s">
        <v>12</v>
      </c>
      <c r="B19" s="1" t="s">
        <v>318</v>
      </c>
      <c r="C19" s="174"/>
      <c r="D19" s="445" t="s">
        <v>1570</v>
      </c>
      <c r="E19" s="446"/>
      <c r="F19" s="446"/>
      <c r="G19" s="446"/>
      <c r="H19" s="446"/>
      <c r="I19" s="446"/>
    </row>
    <row r="20" spans="1:9" ht="15">
      <c r="A20" s="150" t="s">
        <v>56</v>
      </c>
      <c r="B20" s="1" t="s">
        <v>319</v>
      </c>
      <c r="C20" s="174"/>
    </row>
    <row r="21" spans="1:9" ht="15">
      <c r="A21" s="150" t="s">
        <v>517</v>
      </c>
      <c r="B21" s="139" t="s">
        <v>172</v>
      </c>
      <c r="C21" s="174"/>
    </row>
    <row r="22" spans="1:9" ht="15">
      <c r="A22" s="150" t="s">
        <v>58</v>
      </c>
      <c r="B22" s="1" t="s">
        <v>76</v>
      </c>
      <c r="C22" s="174"/>
    </row>
    <row r="23" spans="1:9">
      <c r="A23" s="153" t="s">
        <v>13</v>
      </c>
      <c r="B23" s="1" t="s">
        <v>320</v>
      </c>
      <c r="C23" s="174"/>
    </row>
    <row r="24" spans="1:9" ht="15">
      <c r="A24" s="150" t="s">
        <v>57</v>
      </c>
      <c r="B24" s="1" t="s">
        <v>321</v>
      </c>
      <c r="C24" s="174"/>
    </row>
    <row r="25" spans="1:9">
      <c r="A25" s="154" t="s">
        <v>15</v>
      </c>
      <c r="B25" s="1"/>
      <c r="C25" s="174"/>
    </row>
    <row r="26" spans="1:9">
      <c r="A26" s="155"/>
      <c r="B26" s="156"/>
      <c r="C26" s="176"/>
    </row>
    <row r="27" spans="1:9" ht="15">
      <c r="A27" s="160"/>
      <c r="B27" s="157"/>
      <c r="C27" s="177"/>
    </row>
    <row r="28" spans="1:9">
      <c r="A28" s="1014"/>
      <c r="B28" s="159"/>
      <c r="C28" s="162"/>
    </row>
    <row r="29" spans="1:9">
      <c r="A29" s="1014"/>
      <c r="B29" s="161"/>
      <c r="C29" s="162"/>
    </row>
    <row r="30" spans="1:9">
      <c r="A30" s="1014"/>
      <c r="B30" s="161"/>
      <c r="C30" s="162"/>
    </row>
    <row r="31" spans="1:9">
      <c r="A31" s="1014"/>
      <c r="B31" s="161"/>
      <c r="C31" s="162"/>
    </row>
    <row r="32" spans="1:9">
      <c r="A32" s="1014"/>
      <c r="B32" s="161"/>
      <c r="C32" s="162"/>
    </row>
    <row r="33" spans="1:3">
      <c r="A33" s="1014"/>
      <c r="B33" s="161"/>
      <c r="C33" s="1012"/>
    </row>
    <row r="34" spans="1:3">
      <c r="A34" s="1014"/>
      <c r="B34" s="163"/>
      <c r="C34" s="1012"/>
    </row>
    <row r="35" spans="1:3">
      <c r="A35" s="1014"/>
      <c r="B35" s="161"/>
      <c r="C35" s="162"/>
    </row>
    <row r="36" spans="1:3">
      <c r="A36" s="1014"/>
      <c r="B36" s="161"/>
      <c r="C36" s="1012"/>
    </row>
    <row r="37" spans="1:3">
      <c r="A37" s="1014"/>
      <c r="B37" s="163"/>
      <c r="C37" s="1012"/>
    </row>
    <row r="38" spans="1:3">
      <c r="A38" s="1014"/>
      <c r="B38" s="161"/>
      <c r="C38" s="162"/>
    </row>
    <row r="39" spans="1:3">
      <c r="A39" s="1014"/>
      <c r="B39" s="161"/>
      <c r="C39" s="162"/>
    </row>
    <row r="40" spans="1:3">
      <c r="A40" s="1014"/>
      <c r="B40" s="164"/>
      <c r="C40" s="1012"/>
    </row>
    <row r="41" spans="1:3">
      <c r="A41" s="1014"/>
      <c r="B41" s="164"/>
      <c r="C41" s="1012"/>
    </row>
    <row r="42" spans="1:3">
      <c r="A42" s="1014"/>
      <c r="B42" s="163"/>
      <c r="C42" s="1012"/>
    </row>
    <row r="43" spans="1:3">
      <c r="A43" s="159"/>
      <c r="B43" s="161"/>
      <c r="C43" s="162"/>
    </row>
    <row r="44" spans="1:3">
      <c r="A44" s="1014"/>
      <c r="B44" s="163"/>
      <c r="C44" s="1012"/>
    </row>
    <row r="45" spans="1:3">
      <c r="A45" s="1014"/>
      <c r="B45" s="163"/>
      <c r="C45" s="1012"/>
    </row>
    <row r="46" spans="1:3">
      <c r="A46" s="1014"/>
      <c r="B46" s="159"/>
      <c r="C46" s="162"/>
    </row>
    <row r="47" spans="1:3">
      <c r="A47" s="1014"/>
      <c r="B47" s="161"/>
      <c r="C47" s="162"/>
    </row>
    <row r="48" spans="1:3">
      <c r="A48" s="1014"/>
      <c r="B48" s="161"/>
      <c r="C48" s="162"/>
    </row>
    <row r="49" spans="1:3">
      <c r="A49" s="1014"/>
      <c r="B49" s="161"/>
      <c r="C49" s="162"/>
    </row>
    <row r="50" spans="1:3">
      <c r="A50" s="1014"/>
      <c r="B50" s="159"/>
      <c r="C50" s="162"/>
    </row>
    <row r="51" spans="1:3">
      <c r="A51" s="1014"/>
      <c r="B51" s="161"/>
      <c r="C51" s="162"/>
    </row>
    <row r="52" spans="1:3">
      <c r="A52" s="1014"/>
      <c r="B52" s="161"/>
      <c r="C52" s="162"/>
    </row>
    <row r="53" spans="1:3">
      <c r="A53" s="1014"/>
      <c r="B53" s="163"/>
      <c r="C53" s="1012"/>
    </row>
    <row r="54" spans="1:3">
      <c r="A54" s="1014"/>
      <c r="B54" s="164"/>
      <c r="C54" s="1012"/>
    </row>
    <row r="55" spans="1:3">
      <c r="A55" s="1014"/>
      <c r="B55" s="159"/>
      <c r="C55" s="162"/>
    </row>
    <row r="56" spans="1:3">
      <c r="A56" s="1014"/>
      <c r="B56" s="161"/>
      <c r="C56" s="162"/>
    </row>
    <row r="57" spans="1:3">
      <c r="A57" s="1014"/>
      <c r="B57" s="161"/>
      <c r="C57" s="162"/>
    </row>
    <row r="58" spans="1:3">
      <c r="A58" s="1014"/>
      <c r="B58" s="161"/>
      <c r="C58" s="162"/>
    </row>
    <row r="59" spans="1:3">
      <c r="A59" s="1014"/>
      <c r="B59" s="159"/>
      <c r="C59" s="162"/>
    </row>
    <row r="60" spans="1:3">
      <c r="A60" s="1014"/>
      <c r="B60" s="161"/>
      <c r="C60" s="162"/>
    </row>
    <row r="61" spans="1:3">
      <c r="A61" s="1014"/>
      <c r="B61" s="161"/>
      <c r="C61" s="162"/>
    </row>
    <row r="62" spans="1:3">
      <c r="A62" s="1014"/>
      <c r="B62" s="164"/>
      <c r="C62" s="162"/>
    </row>
    <row r="63" spans="1:3">
      <c r="A63" s="1014"/>
      <c r="B63" s="159"/>
      <c r="C63" s="162"/>
    </row>
    <row r="64" spans="1:3">
      <c r="A64" s="1014"/>
      <c r="B64" s="161"/>
      <c r="C64" s="162"/>
    </row>
    <row r="65" spans="1:3">
      <c r="A65" s="1014"/>
      <c r="B65" s="161"/>
      <c r="C65" s="162"/>
    </row>
    <row r="66" spans="1:3">
      <c r="A66" s="1014"/>
      <c r="B66" s="163"/>
      <c r="C66" s="1012"/>
    </row>
    <row r="67" spans="1:3">
      <c r="A67" s="1014"/>
      <c r="B67" s="164"/>
      <c r="C67" s="1012"/>
    </row>
    <row r="68" spans="1:3">
      <c r="A68" s="1014"/>
      <c r="B68" s="159"/>
      <c r="C68" s="162"/>
    </row>
    <row r="69" spans="1:3">
      <c r="A69" s="1014"/>
      <c r="B69" s="161"/>
      <c r="C69" s="162"/>
    </row>
    <row r="70" spans="1:3">
      <c r="A70" s="1014"/>
      <c r="B70" s="161"/>
      <c r="C70" s="162"/>
    </row>
    <row r="71" spans="1:3">
      <c r="A71" s="1014"/>
      <c r="B71" s="161"/>
      <c r="C71" s="162"/>
    </row>
    <row r="72" spans="1:3">
      <c r="A72" s="1014"/>
      <c r="B72" s="161"/>
      <c r="C72" s="162"/>
    </row>
    <row r="73" spans="1:3">
      <c r="A73" s="1014"/>
      <c r="B73" s="161"/>
      <c r="C73" s="162"/>
    </row>
    <row r="74" spans="1:3">
      <c r="A74" s="1014"/>
      <c r="B74" s="161"/>
      <c r="C74" s="162"/>
    </row>
    <row r="75" spans="1:3">
      <c r="A75" s="1014"/>
      <c r="B75" s="161"/>
      <c r="C75" s="162"/>
    </row>
    <row r="76" spans="1:3">
      <c r="A76" s="1014"/>
      <c r="B76" s="161"/>
      <c r="C76" s="162"/>
    </row>
    <row r="77" spans="1:3">
      <c r="A77" s="1014"/>
      <c r="B77" s="159"/>
      <c r="C77" s="1012"/>
    </row>
    <row r="78" spans="1:3">
      <c r="A78" s="1014"/>
      <c r="B78" s="163"/>
      <c r="C78" s="1012"/>
    </row>
    <row r="79" spans="1:3">
      <c r="A79" s="1014"/>
      <c r="B79" s="163"/>
      <c r="C79" s="1012"/>
    </row>
    <row r="80" spans="1:3">
      <c r="A80" s="1014"/>
      <c r="B80" s="163"/>
      <c r="C80" s="1012"/>
    </row>
    <row r="81" spans="1:3">
      <c r="A81" s="1014"/>
      <c r="B81" s="161"/>
      <c r="C81" s="162"/>
    </row>
    <row r="82" spans="1:3">
      <c r="A82" s="1014"/>
      <c r="B82" s="161"/>
      <c r="C82" s="162"/>
    </row>
    <row r="83" spans="1:3">
      <c r="A83" s="1014"/>
      <c r="B83" s="164"/>
      <c r="C83" s="162"/>
    </row>
    <row r="84" spans="1:3" ht="15" customHeight="1">
      <c r="A84" s="1014"/>
      <c r="B84" s="161"/>
      <c r="C84" s="162"/>
    </row>
    <row r="85" spans="1:3">
      <c r="A85" s="1014"/>
      <c r="B85" s="161"/>
      <c r="C85" s="162"/>
    </row>
    <row r="86" spans="1:3">
      <c r="A86" s="1019"/>
      <c r="B86" s="178"/>
      <c r="C86" s="162"/>
    </row>
    <row r="87" spans="1:3">
      <c r="A87" s="1019"/>
      <c r="B87" s="179"/>
      <c r="C87" s="162"/>
    </row>
    <row r="88" spans="1:3">
      <c r="A88" s="1019"/>
      <c r="B88" s="179"/>
      <c r="C88" s="162"/>
    </row>
    <row r="89" spans="1:3">
      <c r="A89" s="1019"/>
      <c r="B89" s="179"/>
      <c r="C89" s="162"/>
    </row>
    <row r="90" spans="1:3">
      <c r="A90" s="1019"/>
      <c r="B90" s="179"/>
      <c r="C90" s="162"/>
    </row>
    <row r="91" spans="1:3">
      <c r="A91" s="1019"/>
      <c r="B91" s="179"/>
      <c r="C91" s="1012"/>
    </row>
    <row r="92" spans="1:3">
      <c r="A92" s="1019"/>
      <c r="B92" s="180"/>
      <c r="C92" s="1012"/>
    </row>
    <row r="93" spans="1:3">
      <c r="A93" s="1019"/>
      <c r="B93" s="180"/>
      <c r="C93" s="1012"/>
    </row>
    <row r="94" spans="1:3">
      <c r="A94" s="1019"/>
      <c r="B94" s="180"/>
      <c r="C94" s="1012"/>
    </row>
    <row r="95" spans="1:3">
      <c r="A95" s="1019"/>
      <c r="B95" s="181"/>
      <c r="C95" s="1012"/>
    </row>
    <row r="96" spans="1:3">
      <c r="A96" s="1019"/>
      <c r="B96" s="181"/>
      <c r="C96" s="1012"/>
    </row>
    <row r="97" spans="1:3">
      <c r="A97" s="1019"/>
      <c r="B97" s="178"/>
      <c r="C97" s="162"/>
    </row>
    <row r="98" spans="1:3">
      <c r="A98" s="1019"/>
      <c r="B98" s="179"/>
      <c r="C98" s="162"/>
    </row>
    <row r="99" spans="1:3">
      <c r="A99" s="1019"/>
      <c r="B99" s="179"/>
      <c r="C99" s="162"/>
    </row>
    <row r="100" spans="1:3">
      <c r="A100" s="1019"/>
      <c r="B100" s="179"/>
      <c r="C100" s="1012"/>
    </row>
    <row r="101" spans="1:3">
      <c r="A101" s="1019"/>
      <c r="B101" s="180"/>
      <c r="C101" s="1012"/>
    </row>
    <row r="102" spans="1:3">
      <c r="A102" s="1019"/>
      <c r="B102" s="181"/>
      <c r="C102" s="1012"/>
    </row>
    <row r="103" spans="1:3">
      <c r="A103" s="1019"/>
      <c r="B103" s="180"/>
      <c r="C103" s="1012"/>
    </row>
    <row r="104" spans="1:3">
      <c r="A104" s="1019"/>
      <c r="B104" s="181"/>
      <c r="C104" s="1012"/>
    </row>
    <row r="105" spans="1:3">
      <c r="A105" s="1019"/>
      <c r="B105" s="178"/>
      <c r="C105" s="162"/>
    </row>
    <row r="106" spans="1:3">
      <c r="A106" s="1019"/>
      <c r="B106" s="179"/>
      <c r="C106" s="162"/>
    </row>
    <row r="107" spans="1:3">
      <c r="A107" s="1019"/>
      <c r="B107" s="179"/>
      <c r="C107" s="162"/>
    </row>
    <row r="108" spans="1:3">
      <c r="A108" s="1019"/>
      <c r="B108" s="180"/>
      <c r="C108" s="1012"/>
    </row>
    <row r="109" spans="1:3">
      <c r="A109" s="1019"/>
      <c r="B109" s="181"/>
      <c r="C109" s="1012"/>
    </row>
    <row r="110" spans="1:3">
      <c r="A110" s="1019"/>
      <c r="B110" s="178"/>
      <c r="C110" s="162"/>
    </row>
    <row r="111" spans="1:3">
      <c r="A111" s="1019"/>
      <c r="B111" s="179"/>
      <c r="C111" s="162"/>
    </row>
    <row r="112" spans="1:3">
      <c r="A112" s="1019"/>
      <c r="B112" s="179"/>
      <c r="C112" s="162"/>
    </row>
    <row r="113" spans="1:3">
      <c r="A113" s="1019"/>
      <c r="B113" s="181"/>
      <c r="C113" s="1012"/>
    </row>
    <row r="114" spans="1:3">
      <c r="A114" s="1019"/>
      <c r="B114" s="180"/>
      <c r="C114" s="1012"/>
    </row>
    <row r="115" spans="1:3">
      <c r="A115" s="1019"/>
      <c r="B115" s="180"/>
      <c r="C115" s="1012"/>
    </row>
    <row r="116" spans="1:3">
      <c r="A116" s="1019"/>
      <c r="B116" s="181"/>
      <c r="C116" s="1012"/>
    </row>
    <row r="117" spans="1:3">
      <c r="A117" s="1014"/>
      <c r="B117" s="161"/>
      <c r="C117" s="162"/>
    </row>
    <row r="118" spans="1:3">
      <c r="A118" s="1014"/>
      <c r="B118" s="164"/>
      <c r="C118" s="1012"/>
    </row>
    <row r="119" spans="1:3">
      <c r="A119" s="1014"/>
      <c r="B119" s="163"/>
      <c r="C119" s="1012"/>
    </row>
    <row r="120" spans="1:3">
      <c r="A120" s="1014"/>
      <c r="B120" s="163"/>
      <c r="C120" s="1012"/>
    </row>
    <row r="121" spans="1:3">
      <c r="A121" s="1014"/>
      <c r="B121" s="159"/>
      <c r="C121" s="1012"/>
    </row>
    <row r="122" spans="1:3">
      <c r="A122" s="1014"/>
      <c r="B122" s="163"/>
      <c r="C122" s="1012"/>
    </row>
    <row r="123" spans="1:3">
      <c r="A123" s="1014"/>
      <c r="B123" s="159"/>
      <c r="C123" s="162"/>
    </row>
    <row r="124" spans="1:3">
      <c r="A124" s="1014"/>
      <c r="B124" s="161"/>
      <c r="C124" s="162"/>
    </row>
    <row r="125" spans="1:3">
      <c r="A125" s="1014"/>
      <c r="B125" s="161"/>
      <c r="C125" s="162"/>
    </row>
    <row r="126" spans="1:3">
      <c r="A126" s="1014"/>
      <c r="B126" s="159"/>
      <c r="C126" s="162"/>
    </row>
    <row r="127" spans="1:3">
      <c r="A127" s="1014"/>
      <c r="B127" s="161"/>
      <c r="C127" s="162"/>
    </row>
    <row r="128" spans="1:3">
      <c r="A128" s="1014"/>
      <c r="B128" s="161"/>
      <c r="C128" s="162"/>
    </row>
    <row r="129" spans="1:3">
      <c r="A129" s="1014"/>
      <c r="B129" s="161"/>
      <c r="C129" s="162"/>
    </row>
    <row r="130" spans="1:3">
      <c r="A130" s="1014"/>
      <c r="B130" s="161"/>
      <c r="C130" s="162"/>
    </row>
    <row r="131" spans="1:3">
      <c r="A131" s="1014"/>
      <c r="B131" s="159"/>
      <c r="C131" s="162"/>
    </row>
    <row r="132" spans="1:3">
      <c r="A132" s="1014"/>
      <c r="B132" s="161"/>
      <c r="C132" s="162"/>
    </row>
    <row r="133" spans="1:3">
      <c r="A133" s="1014"/>
      <c r="B133" s="161"/>
      <c r="C133" s="162"/>
    </row>
    <row r="134" spans="1:3">
      <c r="A134" s="1014"/>
      <c r="B134" s="161"/>
      <c r="C134" s="162"/>
    </row>
    <row r="135" spans="1:3">
      <c r="A135" s="1014"/>
      <c r="B135" s="161"/>
      <c r="C135" s="162"/>
    </row>
    <row r="136" spans="1:3">
      <c r="A136" s="1014"/>
      <c r="B136" s="159"/>
      <c r="C136" s="162"/>
    </row>
    <row r="137" spans="1:3">
      <c r="A137" s="1014"/>
      <c r="B137" s="161"/>
      <c r="C137" s="162"/>
    </row>
    <row r="138" spans="1:3">
      <c r="A138" s="1014"/>
      <c r="B138" s="159"/>
      <c r="C138" s="162"/>
    </row>
    <row r="139" spans="1:3">
      <c r="A139" s="1014"/>
      <c r="B139" s="161"/>
      <c r="C139" s="1012"/>
    </row>
    <row r="140" spans="1:3">
      <c r="A140" s="1014"/>
      <c r="B140" s="163"/>
      <c r="C140" s="1012"/>
    </row>
    <row r="141" spans="1:3">
      <c r="A141" s="1014"/>
      <c r="B141" s="161"/>
      <c r="C141" s="1012"/>
    </row>
    <row r="142" spans="1:3">
      <c r="A142" s="1014"/>
      <c r="B142" s="163"/>
      <c r="C142" s="1012"/>
    </row>
    <row r="143" spans="1:3">
      <c r="A143" s="1014"/>
      <c r="B143" s="161"/>
      <c r="C143" s="1012"/>
    </row>
    <row r="144" spans="1:3">
      <c r="A144" s="1014"/>
      <c r="B144" s="163"/>
      <c r="C144" s="1012"/>
    </row>
    <row r="145" spans="1:3">
      <c r="A145" s="1014"/>
      <c r="B145" s="163"/>
      <c r="C145" s="1012"/>
    </row>
    <row r="146" spans="1:3">
      <c r="A146" s="1014"/>
      <c r="B146" s="161"/>
      <c r="C146" s="162"/>
    </row>
    <row r="147" spans="1:3">
      <c r="A147" s="1014"/>
      <c r="B147" s="161"/>
      <c r="C147" s="162"/>
    </row>
    <row r="148" spans="1:3">
      <c r="A148" s="1014"/>
      <c r="B148" s="161"/>
      <c r="C148" s="162"/>
    </row>
    <row r="149" spans="1:3">
      <c r="A149" s="1014"/>
      <c r="B149" s="163"/>
      <c r="C149" s="1012"/>
    </row>
    <row r="150" spans="1:3">
      <c r="A150" s="1014"/>
      <c r="B150" s="164"/>
      <c r="C150" s="1012"/>
    </row>
    <row r="151" spans="1:3">
      <c r="A151" s="1014"/>
      <c r="B151" s="165"/>
      <c r="C151" s="1012"/>
    </row>
    <row r="152" spans="1:3">
      <c r="A152" s="1014"/>
      <c r="B152" s="164"/>
      <c r="C152" s="1012"/>
    </row>
    <row r="153" spans="1:3">
      <c r="A153" s="1014"/>
      <c r="B153" s="165"/>
      <c r="C153" s="1012"/>
    </row>
    <row r="154" spans="1:3">
      <c r="A154" s="1014"/>
      <c r="B154" s="164"/>
      <c r="C154" s="1012"/>
    </row>
    <row r="155" spans="1:3">
      <c r="A155" s="1014"/>
      <c r="B155" s="165"/>
      <c r="C155" s="1012"/>
    </row>
    <row r="156" spans="1:3">
      <c r="A156" s="1014"/>
      <c r="B156" s="159"/>
      <c r="C156" s="162"/>
    </row>
    <row r="157" spans="1:3">
      <c r="A157" s="1014"/>
      <c r="B157" s="161"/>
      <c r="C157" s="1012"/>
    </row>
    <row r="158" spans="1:3">
      <c r="A158" s="1014"/>
      <c r="B158" s="163"/>
      <c r="C158" s="1012"/>
    </row>
    <row r="159" spans="1:3">
      <c r="A159" s="1014"/>
      <c r="B159" s="163"/>
      <c r="C159" s="1012"/>
    </row>
    <row r="160" spans="1:3">
      <c r="A160" s="1014"/>
      <c r="B160" s="163"/>
      <c r="C160" s="1012"/>
    </row>
    <row r="161" spans="1:3">
      <c r="A161" s="1014"/>
      <c r="B161" s="164"/>
      <c r="C161" s="1012"/>
    </row>
    <row r="162" spans="1:3">
      <c r="A162" s="1014"/>
      <c r="B162" s="165"/>
      <c r="C162" s="1012"/>
    </row>
    <row r="163" spans="1:3">
      <c r="A163" s="1014"/>
      <c r="B163" s="159"/>
      <c r="C163" s="162"/>
    </row>
    <row r="164" spans="1:3">
      <c r="A164" s="1014"/>
      <c r="B164" s="161"/>
      <c r="C164" s="162"/>
    </row>
    <row r="165" spans="1:3">
      <c r="A165" s="1014"/>
      <c r="B165" s="163"/>
      <c r="C165" s="1012"/>
    </row>
    <row r="166" spans="1:3">
      <c r="A166" s="1014"/>
      <c r="B166" s="164"/>
      <c r="C166" s="1012"/>
    </row>
    <row r="167" spans="1:3">
      <c r="A167" s="1014"/>
      <c r="B167" s="165"/>
      <c r="C167" s="1012"/>
    </row>
    <row r="168" spans="1:3">
      <c r="A168" s="1014"/>
      <c r="B168" s="159"/>
      <c r="C168" s="162"/>
    </row>
    <row r="169" spans="1:3">
      <c r="A169" s="1014"/>
      <c r="B169" s="161"/>
      <c r="C169" s="162"/>
    </row>
    <row r="170" spans="1:3">
      <c r="A170" s="1014"/>
      <c r="B170" s="161"/>
      <c r="C170" s="162"/>
    </row>
    <row r="171" spans="1:3">
      <c r="A171" s="1014"/>
      <c r="B171" s="161"/>
      <c r="C171" s="162"/>
    </row>
    <row r="172" spans="1:3">
      <c r="A172" s="1014"/>
      <c r="B172" s="161"/>
      <c r="C172" s="162"/>
    </row>
    <row r="173" spans="1:3">
      <c r="A173" s="1014"/>
      <c r="B173" s="164"/>
      <c r="C173" s="162"/>
    </row>
    <row r="174" spans="1:3">
      <c r="A174" s="1014"/>
      <c r="B174" s="163"/>
      <c r="C174" s="162"/>
    </row>
    <row r="175" spans="1:3">
      <c r="A175" s="1014"/>
      <c r="B175" s="161"/>
      <c r="C175" s="162"/>
    </row>
    <row r="176" spans="1:3">
      <c r="A176" s="1014"/>
      <c r="B176" s="161"/>
      <c r="C176" s="1012"/>
    </row>
    <row r="177" spans="1:3">
      <c r="A177" s="1014"/>
      <c r="B177" s="163"/>
      <c r="C177" s="1012"/>
    </row>
    <row r="178" spans="1:3">
      <c r="A178" s="1014"/>
      <c r="B178" s="161"/>
      <c r="C178" s="1012"/>
    </row>
    <row r="179" spans="1:3">
      <c r="A179" s="1014"/>
      <c r="B179" s="163"/>
      <c r="C179" s="1012"/>
    </row>
    <row r="180" spans="1:3">
      <c r="A180" s="1014"/>
      <c r="B180" s="161"/>
      <c r="C180" s="1012"/>
    </row>
    <row r="181" spans="1:3">
      <c r="A181" s="1014"/>
      <c r="B181" s="163"/>
      <c r="C181" s="1012"/>
    </row>
    <row r="182" spans="1:3">
      <c r="A182" s="1014"/>
      <c r="B182" s="161"/>
      <c r="C182" s="1012"/>
    </row>
    <row r="183" spans="1:3">
      <c r="A183" s="1014"/>
      <c r="B183" s="163"/>
      <c r="C183" s="1012"/>
    </row>
    <row r="184" spans="1:3">
      <c r="A184" s="1014"/>
      <c r="B184" s="161"/>
      <c r="C184" s="162"/>
    </row>
    <row r="185" spans="1:3">
      <c r="A185" s="1014"/>
      <c r="B185" s="161"/>
      <c r="C185" s="1012"/>
    </row>
    <row r="186" spans="1:3">
      <c r="A186" s="1014"/>
      <c r="B186" s="163"/>
      <c r="C186" s="1012"/>
    </row>
    <row r="187" spans="1:3">
      <c r="A187" s="1014"/>
      <c r="B187" s="161"/>
      <c r="C187" s="162"/>
    </row>
    <row r="188" spans="1:3">
      <c r="A188" s="1014"/>
      <c r="B188" s="161"/>
      <c r="C188" s="1012"/>
    </row>
    <row r="189" spans="1:3">
      <c r="A189" s="1014"/>
      <c r="B189" s="163"/>
      <c r="C189" s="1012"/>
    </row>
    <row r="190" spans="1:3">
      <c r="A190" s="1014"/>
      <c r="B190" s="163"/>
      <c r="C190" s="162"/>
    </row>
    <row r="191" spans="1:3">
      <c r="A191" s="1014"/>
      <c r="B191" s="159"/>
      <c r="C191" s="162"/>
    </row>
    <row r="192" spans="1:3">
      <c r="A192" s="1014"/>
      <c r="B192" s="161"/>
      <c r="C192" s="1012"/>
    </row>
    <row r="193" spans="1:3">
      <c r="A193" s="1014"/>
      <c r="B193" s="163"/>
      <c r="C193" s="1012"/>
    </row>
    <row r="194" spans="1:3">
      <c r="A194" s="1014"/>
      <c r="B194" s="161"/>
      <c r="C194" s="1012"/>
    </row>
    <row r="195" spans="1:3">
      <c r="A195" s="1014"/>
      <c r="B195" s="163"/>
      <c r="C195" s="1012"/>
    </row>
    <row r="196" spans="1:3">
      <c r="A196" s="1014"/>
      <c r="B196" s="161"/>
      <c r="C196" s="1012"/>
    </row>
    <row r="197" spans="1:3">
      <c r="A197" s="1014"/>
      <c r="B197" s="164"/>
      <c r="C197" s="1012"/>
    </row>
    <row r="198" spans="1:3">
      <c r="A198" s="1014"/>
      <c r="B198" s="159"/>
      <c r="C198" s="162"/>
    </row>
    <row r="199" spans="1:3">
      <c r="A199" s="1014"/>
      <c r="B199" s="161"/>
      <c r="C199" s="1012"/>
    </row>
    <row r="200" spans="1:3">
      <c r="A200" s="1014"/>
      <c r="B200" s="163"/>
      <c r="C200" s="1012"/>
    </row>
    <row r="201" spans="1:3">
      <c r="A201" s="1014"/>
      <c r="B201" s="161"/>
      <c r="C201" s="1012"/>
    </row>
    <row r="202" spans="1:3">
      <c r="A202" s="1014"/>
      <c r="B202" s="163"/>
      <c r="C202" s="1012"/>
    </row>
    <row r="203" spans="1:3">
      <c r="A203" s="1014"/>
      <c r="B203" s="163"/>
      <c r="C203" s="1012"/>
    </row>
    <row r="204" spans="1:3">
      <c r="A204" s="1014"/>
      <c r="B204" s="164"/>
      <c r="C204" s="1012"/>
    </row>
    <row r="205" spans="1:3">
      <c r="A205" s="1014"/>
      <c r="B205" s="159"/>
      <c r="C205" s="162"/>
    </row>
    <row r="206" spans="1:3">
      <c r="A206" s="1014"/>
      <c r="B206" s="161"/>
      <c r="C206" s="162"/>
    </row>
    <row r="207" spans="1:3">
      <c r="A207" s="1014"/>
      <c r="B207" s="161"/>
      <c r="C207" s="162"/>
    </row>
    <row r="208" spans="1:3">
      <c r="A208" s="1014"/>
      <c r="B208" s="161"/>
      <c r="C208" s="162"/>
    </row>
    <row r="209" spans="1:3">
      <c r="A209" s="1014"/>
      <c r="B209" s="161"/>
      <c r="C209" s="162"/>
    </row>
    <row r="210" spans="1:3">
      <c r="A210" s="1014"/>
      <c r="B210" s="159"/>
      <c r="C210" s="162"/>
    </row>
    <row r="211" spans="1:3">
      <c r="A211" s="1014"/>
      <c r="B211" s="161"/>
      <c r="C211" s="162"/>
    </row>
    <row r="212" spans="1:3">
      <c r="A212" s="1014"/>
      <c r="B212" s="161"/>
      <c r="C212" s="162"/>
    </row>
    <row r="213" spans="1:3">
      <c r="A213" s="1014"/>
      <c r="B213" s="161"/>
      <c r="C213" s="162"/>
    </row>
    <row r="214" spans="1:3">
      <c r="A214" s="1014"/>
      <c r="B214" s="161"/>
      <c r="C214" s="162"/>
    </row>
    <row r="215" spans="1:3">
      <c r="A215" s="1014"/>
      <c r="B215" s="159"/>
      <c r="C215" s="162"/>
    </row>
    <row r="216" spans="1:3">
      <c r="A216" s="1014"/>
      <c r="B216" s="161"/>
      <c r="C216" s="162"/>
    </row>
    <row r="217" spans="1:3">
      <c r="A217" s="1014"/>
      <c r="B217" s="161"/>
      <c r="C217" s="162"/>
    </row>
    <row r="218" spans="1:3">
      <c r="A218" s="1014"/>
      <c r="B218" s="161"/>
      <c r="C218" s="162"/>
    </row>
    <row r="219" spans="1:3">
      <c r="A219" s="1014"/>
      <c r="B219" s="161"/>
      <c r="C219" s="162"/>
    </row>
    <row r="220" spans="1:3">
      <c r="A220" s="1014"/>
      <c r="B220" s="159"/>
      <c r="C220" s="162"/>
    </row>
    <row r="221" spans="1:3">
      <c r="A221" s="1014"/>
      <c r="B221" s="161"/>
      <c r="C221" s="162"/>
    </row>
    <row r="222" spans="1:3">
      <c r="A222" s="1014"/>
      <c r="B222" s="161"/>
      <c r="C222" s="162"/>
    </row>
    <row r="223" spans="1:3">
      <c r="A223" s="1019"/>
      <c r="B223" s="159"/>
      <c r="C223" s="162"/>
    </row>
    <row r="224" spans="1:3">
      <c r="A224" s="1019"/>
      <c r="B224" s="161"/>
      <c r="C224" s="162"/>
    </row>
    <row r="225" spans="1:3">
      <c r="A225" s="1019"/>
      <c r="B225" s="161"/>
      <c r="C225" s="162"/>
    </row>
    <row r="226" spans="1:3">
      <c r="A226" s="1019"/>
      <c r="B226" s="163"/>
      <c r="C226" s="1012"/>
    </row>
    <row r="227" spans="1:3">
      <c r="A227" s="1019"/>
      <c r="B227" s="164"/>
      <c r="C227" s="1012"/>
    </row>
    <row r="228" spans="1:3">
      <c r="A228" s="1014"/>
      <c r="B228" s="159"/>
      <c r="C228" s="162"/>
    </row>
    <row r="229" spans="1:3">
      <c r="A229" s="1014"/>
      <c r="B229" s="159"/>
      <c r="C229" s="162"/>
    </row>
    <row r="230" spans="1:3">
      <c r="A230" s="1014"/>
      <c r="B230" s="161"/>
      <c r="C230" s="162"/>
    </row>
    <row r="231" spans="1:3">
      <c r="A231" s="1014"/>
      <c r="B231" s="159"/>
      <c r="C231" s="162"/>
    </row>
    <row r="232" spans="1:3">
      <c r="A232" s="1014"/>
      <c r="B232" s="182"/>
      <c r="C232" s="183"/>
    </row>
    <row r="233" spans="1:3">
      <c r="A233" s="1014"/>
      <c r="B233" s="184"/>
      <c r="C233" s="185"/>
    </row>
    <row r="234" spans="1:3">
      <c r="A234" s="1014"/>
      <c r="B234" s="184"/>
      <c r="C234" s="185"/>
    </row>
    <row r="235" spans="1:3">
      <c r="A235" s="1014"/>
      <c r="B235" s="164"/>
      <c r="C235" s="162"/>
    </row>
    <row r="236" spans="1:3">
      <c r="A236" s="1014"/>
      <c r="B236" s="164"/>
      <c r="C236" s="162"/>
    </row>
    <row r="237" spans="1:3">
      <c r="A237" s="1014"/>
      <c r="B237" s="159"/>
      <c r="C237" s="162"/>
    </row>
    <row r="238" spans="1:3">
      <c r="A238" s="1014"/>
      <c r="B238" s="161"/>
      <c r="C238" s="162"/>
    </row>
    <row r="239" spans="1:3">
      <c r="A239" s="1014"/>
      <c r="B239" s="159"/>
      <c r="C239" s="162"/>
    </row>
    <row r="240" spans="1:3">
      <c r="A240" s="1014"/>
      <c r="B240" s="161"/>
      <c r="C240" s="162"/>
    </row>
    <row r="241" spans="1:3">
      <c r="A241" s="1014"/>
      <c r="B241" s="161"/>
      <c r="C241" s="162"/>
    </row>
    <row r="242" spans="1:3">
      <c r="A242" s="1014"/>
      <c r="B242" s="163"/>
      <c r="C242" s="1012"/>
    </row>
    <row r="243" spans="1:3">
      <c r="A243" s="1014"/>
      <c r="B243" s="164"/>
      <c r="C243" s="1012"/>
    </row>
    <row r="244" spans="1:3">
      <c r="A244" s="1014"/>
      <c r="B244" s="159"/>
      <c r="C244" s="1012"/>
    </row>
    <row r="245" spans="1:3">
      <c r="A245" s="1014"/>
      <c r="B245" s="163"/>
      <c r="C245" s="1012"/>
    </row>
    <row r="246" spans="1:3">
      <c r="A246" s="1014"/>
      <c r="B246" s="161"/>
      <c r="C246" s="162"/>
    </row>
    <row r="247" spans="1:3">
      <c r="A247" s="1014"/>
      <c r="B247" s="161"/>
      <c r="C247" s="162"/>
    </row>
    <row r="248" spans="1:3">
      <c r="A248" s="1014"/>
      <c r="B248" s="161"/>
      <c r="C248" s="1012"/>
    </row>
    <row r="249" spans="1:3">
      <c r="A249" s="1014"/>
      <c r="B249" s="163"/>
      <c r="C249" s="1012"/>
    </row>
    <row r="250" spans="1:3">
      <c r="A250" s="1014"/>
      <c r="B250" s="163"/>
      <c r="C250" s="1012"/>
    </row>
    <row r="251" spans="1:3">
      <c r="A251" s="1014"/>
      <c r="B251" s="164"/>
      <c r="C251" s="1012"/>
    </row>
    <row r="252" spans="1:3">
      <c r="A252" s="1014"/>
      <c r="B252" s="164"/>
      <c r="C252" s="1012"/>
    </row>
    <row r="253" spans="1:3">
      <c r="A253" s="1014"/>
      <c r="B253" s="164"/>
      <c r="C253" s="162"/>
    </row>
    <row r="254" spans="1:3">
      <c r="A254" s="1014"/>
      <c r="B254" s="159"/>
      <c r="C254" s="162"/>
    </row>
    <row r="255" spans="1:3">
      <c r="A255" s="1014"/>
      <c r="B255" s="161"/>
      <c r="C255" s="162"/>
    </row>
    <row r="256" spans="1:3">
      <c r="A256" s="1014"/>
      <c r="B256" s="161"/>
      <c r="C256" s="162"/>
    </row>
    <row r="257" spans="1:3">
      <c r="A257" s="1014"/>
      <c r="B257" s="161"/>
      <c r="C257" s="162"/>
    </row>
    <row r="258" spans="1:3">
      <c r="A258" s="1014"/>
      <c r="B258" s="161"/>
      <c r="C258" s="162"/>
    </row>
    <row r="259" spans="1:3">
      <c r="A259" s="1014"/>
      <c r="B259" s="163"/>
      <c r="C259" s="162"/>
    </row>
    <row r="260" spans="1:3">
      <c r="A260" s="1014"/>
      <c r="B260" s="163"/>
      <c r="C260" s="1012"/>
    </row>
    <row r="261" spans="1:3">
      <c r="A261" s="1014"/>
      <c r="B261" s="164"/>
      <c r="C261" s="1012"/>
    </row>
    <row r="262" spans="1:3">
      <c r="A262" s="1014"/>
      <c r="B262" s="164"/>
      <c r="C262" s="162"/>
    </row>
    <row r="263" spans="1:3">
      <c r="A263" s="1014"/>
      <c r="B263" s="163"/>
      <c r="C263" s="1012"/>
    </row>
    <row r="264" spans="1:3">
      <c r="A264" s="1014"/>
      <c r="B264" s="163"/>
      <c r="C264" s="1012"/>
    </row>
    <row r="265" spans="1:3">
      <c r="A265" s="1014"/>
      <c r="B265" s="163"/>
      <c r="C265" s="1012"/>
    </row>
    <row r="266" spans="1:3">
      <c r="A266" s="1014"/>
      <c r="B266" s="164"/>
      <c r="C266" s="1012"/>
    </row>
    <row r="267" spans="1:3">
      <c r="A267" s="1014"/>
      <c r="B267" s="163"/>
      <c r="C267" s="162"/>
    </row>
    <row r="268" spans="1:3">
      <c r="A268" s="1014"/>
      <c r="B268" s="164"/>
      <c r="C268" s="162"/>
    </row>
    <row r="269" spans="1:3">
      <c r="A269" s="1014"/>
      <c r="B269" s="159"/>
      <c r="C269" s="162"/>
    </row>
    <row r="270" spans="1:3">
      <c r="A270" s="1014"/>
      <c r="B270" s="161"/>
      <c r="C270" s="162"/>
    </row>
    <row r="271" spans="1:3">
      <c r="A271" s="1014"/>
      <c r="B271" s="161"/>
      <c r="C271" s="162"/>
    </row>
    <row r="272" spans="1:3">
      <c r="A272" s="1014"/>
      <c r="B272" s="163"/>
      <c r="C272" s="1012"/>
    </row>
    <row r="273" spans="1:3">
      <c r="A273" s="1014"/>
      <c r="B273" s="164"/>
      <c r="C273" s="1012"/>
    </row>
    <row r="274" spans="1:3">
      <c r="A274" s="1014"/>
      <c r="B274" s="159"/>
      <c r="C274" s="166"/>
    </row>
    <row r="275" spans="1:3">
      <c r="A275" s="1014"/>
      <c r="B275" s="161"/>
      <c r="C275" s="162"/>
    </row>
    <row r="276" spans="1:3">
      <c r="A276" s="1014"/>
      <c r="B276" s="161"/>
      <c r="C276" s="162"/>
    </row>
    <row r="277" spans="1:3">
      <c r="A277" s="1014"/>
      <c r="B277" s="163"/>
      <c r="C277" s="1012"/>
    </row>
    <row r="278" spans="1:3">
      <c r="A278" s="1014"/>
      <c r="B278" s="164"/>
      <c r="C278" s="1012"/>
    </row>
    <row r="279" spans="1:3">
      <c r="A279" s="1014"/>
      <c r="B279" s="159"/>
      <c r="C279" s="162"/>
    </row>
    <row r="280" spans="1:3">
      <c r="A280" s="1014"/>
      <c r="B280" s="161"/>
      <c r="C280" s="162"/>
    </row>
    <row r="281" spans="1:3">
      <c r="A281" s="1014"/>
      <c r="B281" s="161"/>
      <c r="C281" s="162"/>
    </row>
    <row r="282" spans="1:3">
      <c r="A282" s="1014"/>
      <c r="B282" s="161"/>
      <c r="C282" s="162"/>
    </row>
    <row r="283" spans="1:3">
      <c r="A283" s="1014"/>
      <c r="B283" s="163"/>
      <c r="C283" s="1012"/>
    </row>
    <row r="284" spans="1:3">
      <c r="A284" s="1014"/>
      <c r="B284" s="164"/>
      <c r="C284" s="1012"/>
    </row>
    <row r="285" spans="1:3">
      <c r="A285" s="1019"/>
      <c r="B285" s="161"/>
      <c r="C285" s="1012"/>
    </row>
    <row r="286" spans="1:3">
      <c r="A286" s="1019"/>
      <c r="B286" s="164"/>
      <c r="C286" s="1012"/>
    </row>
    <row r="287" spans="1:3">
      <c r="A287" s="1019"/>
      <c r="B287" s="161"/>
      <c r="C287" s="1012"/>
    </row>
    <row r="288" spans="1:3">
      <c r="A288" s="1019"/>
      <c r="B288" s="164"/>
      <c r="C288" s="1012"/>
    </row>
    <row r="289" spans="1:3">
      <c r="A289" s="1019"/>
      <c r="B289" s="161"/>
      <c r="C289" s="162"/>
    </row>
    <row r="290" spans="1:3">
      <c r="A290" s="1014"/>
      <c r="B290" s="159"/>
      <c r="C290" s="162"/>
    </row>
    <row r="291" spans="1:3">
      <c r="A291" s="1014"/>
      <c r="B291" s="161"/>
      <c r="C291" s="162"/>
    </row>
    <row r="292" spans="1:3">
      <c r="A292" s="1014"/>
      <c r="B292" s="161"/>
      <c r="C292" s="162"/>
    </row>
    <row r="293" spans="1:3">
      <c r="A293" s="1014"/>
      <c r="B293" s="161"/>
      <c r="C293" s="162"/>
    </row>
    <row r="294" spans="1:3">
      <c r="A294" s="1014"/>
      <c r="B294" s="161"/>
      <c r="C294" s="162"/>
    </row>
    <row r="295" spans="1:3">
      <c r="A295" s="1014"/>
      <c r="B295" s="159"/>
      <c r="C295" s="162"/>
    </row>
    <row r="296" spans="1:3">
      <c r="A296" s="1014"/>
      <c r="B296" s="161"/>
      <c r="C296" s="162"/>
    </row>
    <row r="297" spans="1:3">
      <c r="A297" s="1014"/>
      <c r="B297" s="161"/>
      <c r="C297" s="162"/>
    </row>
    <row r="298" spans="1:3">
      <c r="A298" s="1014"/>
      <c r="B298" s="159"/>
      <c r="C298" s="162"/>
    </row>
    <row r="299" spans="1:3">
      <c r="A299" s="1014"/>
      <c r="B299" s="161"/>
      <c r="C299" s="162"/>
    </row>
    <row r="300" spans="1:3">
      <c r="A300" s="1014"/>
      <c r="B300" s="161"/>
      <c r="C300" s="162"/>
    </row>
    <row r="301" spans="1:3">
      <c r="A301" s="1014"/>
      <c r="B301" s="164"/>
      <c r="C301" s="162"/>
    </row>
    <row r="302" spans="1:3">
      <c r="A302" s="1014"/>
      <c r="B302" s="161"/>
      <c r="C302" s="162"/>
    </row>
    <row r="303" spans="1:3">
      <c r="A303" s="1014"/>
      <c r="B303" s="161"/>
      <c r="C303" s="162"/>
    </row>
    <row r="304" spans="1:3">
      <c r="A304" s="1014"/>
      <c r="B304" s="161"/>
      <c r="C304" s="162"/>
    </row>
    <row r="305" spans="1:3">
      <c r="A305" s="1014"/>
      <c r="B305" s="161"/>
      <c r="C305" s="162"/>
    </row>
    <row r="306" spans="1:3">
      <c r="A306" s="111"/>
      <c r="B306" s="163"/>
      <c r="C306" s="111"/>
    </row>
  </sheetData>
  <mergeCells count="69">
    <mergeCell ref="D12:I12"/>
    <mergeCell ref="D13:I13"/>
    <mergeCell ref="D14:I14"/>
    <mergeCell ref="D15:I15"/>
    <mergeCell ref="A285:A289"/>
    <mergeCell ref="C285:C286"/>
    <mergeCell ref="C287:C288"/>
    <mergeCell ref="A203:A222"/>
    <mergeCell ref="C203:C204"/>
    <mergeCell ref="A223:A227"/>
    <mergeCell ref="C226:C227"/>
    <mergeCell ref="A228:A236"/>
    <mergeCell ref="A237:A253"/>
    <mergeCell ref="C242:C243"/>
    <mergeCell ref="C244:C245"/>
    <mergeCell ref="C248:C249"/>
    <mergeCell ref="A290:A301"/>
    <mergeCell ref="A302:A305"/>
    <mergeCell ref="A254:A268"/>
    <mergeCell ref="C260:C261"/>
    <mergeCell ref="C263:C266"/>
    <mergeCell ref="A269:A284"/>
    <mergeCell ref="C272:C273"/>
    <mergeCell ref="C277:C278"/>
    <mergeCell ref="C283:C284"/>
    <mergeCell ref="C250:C252"/>
    <mergeCell ref="A190:A202"/>
    <mergeCell ref="C192:C193"/>
    <mergeCell ref="C194:C195"/>
    <mergeCell ref="C196:C197"/>
    <mergeCell ref="C199:C200"/>
    <mergeCell ref="C201:C202"/>
    <mergeCell ref="A168:A173"/>
    <mergeCell ref="A174:A189"/>
    <mergeCell ref="C176:C177"/>
    <mergeCell ref="C178:C179"/>
    <mergeCell ref="C180:C181"/>
    <mergeCell ref="C182:C183"/>
    <mergeCell ref="C185:C186"/>
    <mergeCell ref="C188:C189"/>
    <mergeCell ref="A117:A120"/>
    <mergeCell ref="C118:C120"/>
    <mergeCell ref="A121:A167"/>
    <mergeCell ref="C121:C122"/>
    <mergeCell ref="C139:C140"/>
    <mergeCell ref="C141:C142"/>
    <mergeCell ref="C143:C145"/>
    <mergeCell ref="C149:C155"/>
    <mergeCell ref="C157:C159"/>
    <mergeCell ref="C160:C162"/>
    <mergeCell ref="C165:C167"/>
    <mergeCell ref="A68:A83"/>
    <mergeCell ref="C77:C80"/>
    <mergeCell ref="A84:A85"/>
    <mergeCell ref="A86:A116"/>
    <mergeCell ref="C91:C92"/>
    <mergeCell ref="C93:C96"/>
    <mergeCell ref="C100:C101"/>
    <mergeCell ref="C102:C104"/>
    <mergeCell ref="C108:C109"/>
    <mergeCell ref="C113:C116"/>
    <mergeCell ref="A28:A42"/>
    <mergeCell ref="C33:C34"/>
    <mergeCell ref="C36:C37"/>
    <mergeCell ref="C40:C42"/>
    <mergeCell ref="A44:A67"/>
    <mergeCell ref="C44:C45"/>
    <mergeCell ref="C53:C54"/>
    <mergeCell ref="C66:C67"/>
  </mergeCells>
  <hyperlinks>
    <hyperlink ref="D1" location="'ProLiant Smart Buy Servers'!A1" display="Summary"/>
  </hyperlinks>
  <pageMargins left="0.7" right="0.7" top="0.75" bottom="0.75" header="0.3" footer="0.3"/>
  <pageSetup scale="45" fitToHeight="4"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I307"/>
  <sheetViews>
    <sheetView zoomScale="80" zoomScaleNormal="80" workbookViewId="0">
      <selection activeCell="A12" sqref="A12:B23"/>
    </sheetView>
  </sheetViews>
  <sheetFormatPr defaultColWidth="8.88671875" defaultRowHeight="14.25"/>
  <cols>
    <col min="1" max="1" width="18.109375" style="105" customWidth="1"/>
    <col min="2" max="2" width="61.5546875" style="105" customWidth="1"/>
    <col min="3" max="3" width="14.6640625" style="105" customWidth="1"/>
    <col min="4" max="8" width="8.88671875" style="105"/>
    <col min="9" max="9" width="18.88671875" style="105" customWidth="1"/>
    <col min="10" max="16384" width="8.88671875" style="105"/>
  </cols>
  <sheetData>
    <row r="1" spans="1:9" ht="15">
      <c r="A1" s="266" t="s">
        <v>322</v>
      </c>
      <c r="B1" s="140"/>
      <c r="C1" s="140"/>
      <c r="D1" s="311" t="s">
        <v>117</v>
      </c>
    </row>
    <row r="2" spans="1:9">
      <c r="A2" s="141"/>
      <c r="B2" s="141"/>
      <c r="C2" s="174"/>
    </row>
    <row r="3" spans="1:9" ht="15">
      <c r="A3" s="143" t="s">
        <v>36</v>
      </c>
      <c r="B3" s="140" t="s">
        <v>303</v>
      </c>
      <c r="C3" s="174"/>
    </row>
    <row r="4" spans="1:9" ht="15">
      <c r="A4" s="144" t="s">
        <v>62</v>
      </c>
      <c r="B4" s="127">
        <f>VLOOKUP($B$3,'ProLiant Smart Buy Servers'!B:Q,12,FALSE)</f>
        <v>979</v>
      </c>
      <c r="C4" s="142"/>
    </row>
    <row r="5" spans="1:9" ht="21.75" customHeight="1">
      <c r="A5" s="145" t="s">
        <v>713</v>
      </c>
      <c r="B5" s="140">
        <f>VLOOKUP($B$3,'ProLiant Smart Buy Servers'!B:Q,13,FALSE)</f>
        <v>261</v>
      </c>
      <c r="C5" s="142"/>
    </row>
    <row r="6" spans="1:9" ht="15">
      <c r="A6" s="143"/>
      <c r="B6" s="146"/>
      <c r="C6" s="174"/>
    </row>
    <row r="7" spans="1:9" ht="15">
      <c r="A7" s="143"/>
      <c r="B7" s="146"/>
      <c r="C7" s="174"/>
    </row>
    <row r="8" spans="1:9" ht="15">
      <c r="A8" s="145" t="s">
        <v>39</v>
      </c>
      <c r="B8" s="140" t="s">
        <v>340</v>
      </c>
      <c r="C8" s="140"/>
    </row>
    <row r="9" spans="1:9" ht="19.5" customHeight="1">
      <c r="A9" s="145" t="s">
        <v>40</v>
      </c>
      <c r="B9" s="140" t="s">
        <v>322</v>
      </c>
      <c r="C9" s="140"/>
    </row>
    <row r="10" spans="1:9" ht="15">
      <c r="A10" s="147"/>
      <c r="B10" s="131"/>
      <c r="C10" s="176"/>
      <c r="D10" s="149" t="s">
        <v>1235</v>
      </c>
      <c r="E10" s="343"/>
      <c r="F10" s="343"/>
      <c r="G10" s="452" t="s">
        <v>52</v>
      </c>
      <c r="H10" s="339"/>
      <c r="I10" s="339"/>
    </row>
    <row r="11" spans="1:9" ht="15">
      <c r="A11" s="149" t="s">
        <v>41</v>
      </c>
      <c r="B11" s="122"/>
      <c r="C11" s="174"/>
      <c r="D11" s="389" t="s">
        <v>1219</v>
      </c>
      <c r="E11" s="442">
        <v>204</v>
      </c>
      <c r="F11" s="343"/>
      <c r="G11" s="451" t="s">
        <v>1572</v>
      </c>
      <c r="H11" s="339"/>
      <c r="I11" s="339"/>
    </row>
    <row r="12" spans="1:9" ht="15">
      <c r="A12" s="150" t="s">
        <v>42</v>
      </c>
      <c r="B12" s="1" t="s">
        <v>307</v>
      </c>
      <c r="C12" s="174"/>
      <c r="D12" s="1010" t="s">
        <v>1240</v>
      </c>
      <c r="E12" s="1010"/>
      <c r="F12" s="1010"/>
      <c r="G12" s="1010"/>
      <c r="H12" s="1010"/>
      <c r="I12" s="1010"/>
    </row>
    <row r="13" spans="1:9" ht="15">
      <c r="A13" s="150" t="s">
        <v>59</v>
      </c>
      <c r="B13" s="1" t="s">
        <v>314</v>
      </c>
      <c r="C13" s="174"/>
      <c r="D13" s="1008" t="s">
        <v>1238</v>
      </c>
      <c r="E13" s="1008"/>
      <c r="F13" s="1008"/>
      <c r="G13" s="1008"/>
      <c r="H13" s="1008"/>
      <c r="I13" s="1008"/>
    </row>
    <row r="14" spans="1:9" ht="15">
      <c r="A14" s="151" t="s">
        <v>44</v>
      </c>
      <c r="B14" s="1" t="s">
        <v>315</v>
      </c>
      <c r="C14" s="174"/>
      <c r="D14" s="1008" t="s">
        <v>1236</v>
      </c>
      <c r="E14" s="1008"/>
      <c r="F14" s="1008"/>
      <c r="G14" s="1008"/>
      <c r="H14" s="1008"/>
      <c r="I14" s="1008"/>
    </row>
    <row r="15" spans="1:9" ht="15">
      <c r="A15" s="150" t="s">
        <v>45</v>
      </c>
      <c r="B15" s="1" t="s">
        <v>136</v>
      </c>
      <c r="C15" s="174"/>
      <c r="D15" s="1009" t="s">
        <v>1233</v>
      </c>
      <c r="E15" s="1008"/>
      <c r="F15" s="1008"/>
      <c r="G15" s="1008"/>
      <c r="H15" s="1008"/>
      <c r="I15" s="1008"/>
    </row>
    <row r="16" spans="1:9" ht="15">
      <c r="A16" s="150" t="s">
        <v>46</v>
      </c>
      <c r="B16" s="1" t="s">
        <v>316</v>
      </c>
      <c r="C16" s="174"/>
      <c r="D16" s="446" t="s">
        <v>1234</v>
      </c>
      <c r="E16" s="446"/>
      <c r="F16" s="446"/>
      <c r="G16" s="446"/>
      <c r="H16" s="446"/>
      <c r="I16" s="446"/>
    </row>
    <row r="17" spans="1:9" ht="15">
      <c r="A17" s="150" t="s">
        <v>11</v>
      </c>
      <c r="B17" s="1" t="s">
        <v>108</v>
      </c>
      <c r="C17" s="174"/>
      <c r="D17" s="445" t="s">
        <v>1568</v>
      </c>
      <c r="E17" s="446"/>
      <c r="F17" s="446"/>
      <c r="G17" s="446"/>
      <c r="H17" s="446"/>
    </row>
    <row r="18" spans="1:9" ht="15">
      <c r="A18" s="152" t="s">
        <v>10</v>
      </c>
      <c r="B18" s="1" t="s">
        <v>317</v>
      </c>
      <c r="C18" s="174"/>
      <c r="D18" s="445" t="s">
        <v>1569</v>
      </c>
      <c r="E18" s="446"/>
      <c r="F18" s="446"/>
      <c r="G18" s="446"/>
      <c r="H18" s="446"/>
    </row>
    <row r="19" spans="1:9" ht="15">
      <c r="A19" s="150" t="s">
        <v>12</v>
      </c>
      <c r="B19" s="1" t="s">
        <v>318</v>
      </c>
      <c r="C19" s="174"/>
      <c r="D19" s="445" t="s">
        <v>1570</v>
      </c>
      <c r="E19" s="446"/>
      <c r="F19" s="446"/>
      <c r="G19" s="446"/>
      <c r="H19" s="446"/>
      <c r="I19" s="446"/>
    </row>
    <row r="20" spans="1:9" ht="15">
      <c r="A20" s="150" t="s">
        <v>56</v>
      </c>
      <c r="B20" s="1" t="s">
        <v>319</v>
      </c>
      <c r="C20" s="174"/>
    </row>
    <row r="21" spans="1:9" ht="15">
      <c r="A21" s="150" t="s">
        <v>517</v>
      </c>
      <c r="B21" s="139" t="s">
        <v>172</v>
      </c>
      <c r="C21" s="174"/>
    </row>
    <row r="22" spans="1:9" ht="15">
      <c r="A22" s="150" t="s">
        <v>58</v>
      </c>
      <c r="B22" s="1" t="s">
        <v>76</v>
      </c>
      <c r="C22" s="174"/>
    </row>
    <row r="23" spans="1:9">
      <c r="A23" s="153" t="s">
        <v>13</v>
      </c>
      <c r="B23" s="1" t="s">
        <v>320</v>
      </c>
      <c r="C23" s="174"/>
    </row>
    <row r="24" spans="1:9" ht="15">
      <c r="A24" s="150" t="s">
        <v>57</v>
      </c>
      <c r="B24" s="1" t="s">
        <v>321</v>
      </c>
      <c r="C24" s="174"/>
    </row>
    <row r="25" spans="1:9">
      <c r="A25" s="154" t="s">
        <v>15</v>
      </c>
      <c r="B25" s="1"/>
      <c r="C25" s="174"/>
    </row>
    <row r="26" spans="1:9">
      <c r="A26" s="155"/>
      <c r="B26" s="156"/>
      <c r="C26" s="176"/>
    </row>
    <row r="27" spans="1:9" ht="15">
      <c r="A27" s="160"/>
      <c r="B27" s="157"/>
      <c r="C27" s="177"/>
    </row>
    <row r="28" spans="1:9">
      <c r="A28" s="1014"/>
      <c r="B28" s="159"/>
      <c r="C28" s="162"/>
    </row>
    <row r="29" spans="1:9">
      <c r="A29" s="1014"/>
      <c r="B29" s="161"/>
      <c r="C29" s="162"/>
    </row>
    <row r="30" spans="1:9">
      <c r="A30" s="1014"/>
      <c r="B30" s="161"/>
      <c r="C30" s="162"/>
    </row>
    <row r="31" spans="1:9">
      <c r="A31" s="1014"/>
      <c r="B31" s="161"/>
      <c r="C31" s="162"/>
    </row>
    <row r="32" spans="1:9">
      <c r="A32" s="1014"/>
      <c r="B32" s="161"/>
      <c r="C32" s="162"/>
    </row>
    <row r="33" spans="1:3">
      <c r="A33" s="1014"/>
      <c r="B33" s="161"/>
      <c r="C33" s="1012"/>
    </row>
    <row r="34" spans="1:3">
      <c r="A34" s="1014"/>
      <c r="B34" s="163"/>
      <c r="C34" s="1012"/>
    </row>
    <row r="35" spans="1:3">
      <c r="A35" s="1014"/>
      <c r="B35" s="161"/>
      <c r="C35" s="162"/>
    </row>
    <row r="36" spans="1:3">
      <c r="A36" s="1014"/>
      <c r="B36" s="161"/>
      <c r="C36" s="1012"/>
    </row>
    <row r="37" spans="1:3">
      <c r="A37" s="1014"/>
      <c r="B37" s="163"/>
      <c r="C37" s="1012"/>
    </row>
    <row r="38" spans="1:3">
      <c r="A38" s="1014"/>
      <c r="B38" s="161"/>
      <c r="C38" s="162"/>
    </row>
    <row r="39" spans="1:3">
      <c r="A39" s="1014"/>
      <c r="B39" s="161"/>
      <c r="C39" s="162"/>
    </row>
    <row r="40" spans="1:3">
      <c r="A40" s="1014"/>
      <c r="B40" s="164"/>
      <c r="C40" s="1012"/>
    </row>
    <row r="41" spans="1:3">
      <c r="A41" s="1014"/>
      <c r="B41" s="164"/>
      <c r="C41" s="1012"/>
    </row>
    <row r="42" spans="1:3">
      <c r="A42" s="1014"/>
      <c r="B42" s="163"/>
      <c r="C42" s="1012"/>
    </row>
    <row r="43" spans="1:3">
      <c r="A43" s="159"/>
      <c r="B43" s="161"/>
      <c r="C43" s="162"/>
    </row>
    <row r="44" spans="1:3">
      <c r="A44" s="1014"/>
      <c r="B44" s="163"/>
      <c r="C44" s="1012"/>
    </row>
    <row r="45" spans="1:3">
      <c r="A45" s="1014"/>
      <c r="B45" s="163"/>
      <c r="C45" s="1012"/>
    </row>
    <row r="46" spans="1:3">
      <c r="A46" s="1014"/>
      <c r="B46" s="159"/>
      <c r="C46" s="162"/>
    </row>
    <row r="47" spans="1:3">
      <c r="A47" s="1014"/>
      <c r="B47" s="161"/>
      <c r="C47" s="162"/>
    </row>
    <row r="48" spans="1:3">
      <c r="A48" s="1014"/>
      <c r="B48" s="161"/>
      <c r="C48" s="162"/>
    </row>
    <row r="49" spans="1:3">
      <c r="A49" s="1014"/>
      <c r="B49" s="161"/>
      <c r="C49" s="162"/>
    </row>
    <row r="50" spans="1:3">
      <c r="A50" s="1014"/>
      <c r="B50" s="159"/>
      <c r="C50" s="162"/>
    </row>
    <row r="51" spans="1:3">
      <c r="A51" s="1014"/>
      <c r="B51" s="161"/>
      <c r="C51" s="162"/>
    </row>
    <row r="52" spans="1:3">
      <c r="A52" s="1014"/>
      <c r="B52" s="161"/>
      <c r="C52" s="162"/>
    </row>
    <row r="53" spans="1:3">
      <c r="A53" s="1014"/>
      <c r="B53" s="163"/>
      <c r="C53" s="1012"/>
    </row>
    <row r="54" spans="1:3">
      <c r="A54" s="1014"/>
      <c r="B54" s="164"/>
      <c r="C54" s="1012"/>
    </row>
    <row r="55" spans="1:3">
      <c r="A55" s="1014"/>
      <c r="B55" s="159"/>
      <c r="C55" s="162"/>
    </row>
    <row r="56" spans="1:3">
      <c r="A56" s="1014"/>
      <c r="B56" s="161"/>
      <c r="C56" s="162"/>
    </row>
    <row r="57" spans="1:3">
      <c r="A57" s="1014"/>
      <c r="B57" s="161"/>
      <c r="C57" s="162"/>
    </row>
    <row r="58" spans="1:3">
      <c r="A58" s="1014"/>
      <c r="B58" s="161"/>
      <c r="C58" s="162"/>
    </row>
    <row r="59" spans="1:3">
      <c r="A59" s="1014"/>
      <c r="B59" s="159"/>
      <c r="C59" s="162"/>
    </row>
    <row r="60" spans="1:3">
      <c r="A60" s="1014"/>
      <c r="B60" s="161"/>
      <c r="C60" s="162"/>
    </row>
    <row r="61" spans="1:3">
      <c r="A61" s="1014"/>
      <c r="B61" s="161"/>
      <c r="C61" s="162"/>
    </row>
    <row r="62" spans="1:3">
      <c r="A62" s="1014"/>
      <c r="B62" s="164"/>
      <c r="C62" s="162"/>
    </row>
    <row r="63" spans="1:3">
      <c r="A63" s="1014"/>
      <c r="B63" s="159"/>
      <c r="C63" s="162"/>
    </row>
    <row r="64" spans="1:3">
      <c r="A64" s="1014"/>
      <c r="B64" s="161"/>
      <c r="C64" s="162"/>
    </row>
    <row r="65" spans="1:3">
      <c r="A65" s="1014"/>
      <c r="B65" s="161"/>
      <c r="C65" s="162"/>
    </row>
    <row r="66" spans="1:3">
      <c r="A66" s="1014"/>
      <c r="B66" s="163"/>
      <c r="C66" s="1012"/>
    </row>
    <row r="67" spans="1:3">
      <c r="A67" s="1014"/>
      <c r="B67" s="164"/>
      <c r="C67" s="1012"/>
    </row>
    <row r="68" spans="1:3">
      <c r="A68" s="1014"/>
      <c r="B68" s="159"/>
      <c r="C68" s="162"/>
    </row>
    <row r="69" spans="1:3">
      <c r="A69" s="1014"/>
      <c r="B69" s="161"/>
      <c r="C69" s="162"/>
    </row>
    <row r="70" spans="1:3">
      <c r="A70" s="1014"/>
      <c r="B70" s="161"/>
      <c r="C70" s="162"/>
    </row>
    <row r="71" spans="1:3">
      <c r="A71" s="1014"/>
      <c r="B71" s="161"/>
      <c r="C71" s="162"/>
    </row>
    <row r="72" spans="1:3">
      <c r="A72" s="1014"/>
      <c r="B72" s="161"/>
      <c r="C72" s="162"/>
    </row>
    <row r="73" spans="1:3">
      <c r="A73" s="1014"/>
      <c r="B73" s="161"/>
      <c r="C73" s="162"/>
    </row>
    <row r="74" spans="1:3">
      <c r="A74" s="1014"/>
      <c r="B74" s="161"/>
      <c r="C74" s="162"/>
    </row>
    <row r="75" spans="1:3">
      <c r="A75" s="1014"/>
      <c r="B75" s="161"/>
      <c r="C75" s="162"/>
    </row>
    <row r="76" spans="1:3">
      <c r="A76" s="1014"/>
      <c r="B76" s="161"/>
      <c r="C76" s="162"/>
    </row>
    <row r="77" spans="1:3">
      <c r="A77" s="1014"/>
      <c r="B77" s="159"/>
      <c r="C77" s="1012"/>
    </row>
    <row r="78" spans="1:3">
      <c r="A78" s="1014"/>
      <c r="B78" s="163"/>
      <c r="C78" s="1012"/>
    </row>
    <row r="79" spans="1:3">
      <c r="A79" s="1014"/>
      <c r="B79" s="163"/>
      <c r="C79" s="1012"/>
    </row>
    <row r="80" spans="1:3">
      <c r="A80" s="1014"/>
      <c r="B80" s="163"/>
      <c r="C80" s="1012"/>
    </row>
    <row r="81" spans="1:3">
      <c r="A81" s="1014"/>
      <c r="B81" s="161"/>
      <c r="C81" s="162"/>
    </row>
    <row r="82" spans="1:3">
      <c r="A82" s="1014"/>
      <c r="B82" s="161"/>
      <c r="C82" s="162"/>
    </row>
    <row r="83" spans="1:3">
      <c r="A83" s="1014"/>
      <c r="B83" s="164"/>
      <c r="C83" s="162"/>
    </row>
    <row r="84" spans="1:3" ht="15" customHeight="1">
      <c r="A84" s="1014"/>
      <c r="B84" s="161"/>
      <c r="C84" s="162"/>
    </row>
    <row r="85" spans="1:3">
      <c r="A85" s="1014"/>
      <c r="B85" s="161"/>
      <c r="C85" s="162"/>
    </row>
    <row r="86" spans="1:3">
      <c r="A86" s="1019"/>
      <c r="B86" s="178"/>
      <c r="C86" s="162"/>
    </row>
    <row r="87" spans="1:3">
      <c r="A87" s="1019"/>
      <c r="B87" s="179"/>
      <c r="C87" s="162"/>
    </row>
    <row r="88" spans="1:3">
      <c r="A88" s="1019"/>
      <c r="B88" s="179"/>
      <c r="C88" s="162"/>
    </row>
    <row r="89" spans="1:3">
      <c r="A89" s="1019"/>
      <c r="B89" s="179"/>
      <c r="C89" s="162"/>
    </row>
    <row r="90" spans="1:3">
      <c r="A90" s="1019"/>
      <c r="B90" s="179"/>
      <c r="C90" s="162"/>
    </row>
    <row r="91" spans="1:3">
      <c r="A91" s="1019"/>
      <c r="B91" s="179"/>
      <c r="C91" s="1012"/>
    </row>
    <row r="92" spans="1:3">
      <c r="A92" s="1019"/>
      <c r="B92" s="180"/>
      <c r="C92" s="1012"/>
    </row>
    <row r="93" spans="1:3">
      <c r="A93" s="1019"/>
      <c r="B93" s="180"/>
      <c r="C93" s="1012"/>
    </row>
    <row r="94" spans="1:3">
      <c r="A94" s="1019"/>
      <c r="B94" s="180"/>
      <c r="C94" s="1012"/>
    </row>
    <row r="95" spans="1:3">
      <c r="A95" s="1019"/>
      <c r="B95" s="181"/>
      <c r="C95" s="1012"/>
    </row>
    <row r="96" spans="1:3">
      <c r="A96" s="1019"/>
      <c r="B96" s="181"/>
      <c r="C96" s="1012"/>
    </row>
    <row r="97" spans="1:3">
      <c r="A97" s="1019"/>
      <c r="B97" s="178"/>
      <c r="C97" s="162"/>
    </row>
    <row r="98" spans="1:3">
      <c r="A98" s="1019"/>
      <c r="B98" s="179"/>
      <c r="C98" s="162"/>
    </row>
    <row r="99" spans="1:3">
      <c r="A99" s="1019"/>
      <c r="B99" s="179"/>
      <c r="C99" s="162"/>
    </row>
    <row r="100" spans="1:3">
      <c r="A100" s="1019"/>
      <c r="B100" s="179"/>
      <c r="C100" s="1012"/>
    </row>
    <row r="101" spans="1:3">
      <c r="A101" s="1019"/>
      <c r="B101" s="180"/>
      <c r="C101" s="1012"/>
    </row>
    <row r="102" spans="1:3">
      <c r="A102" s="1019"/>
      <c r="B102" s="181"/>
      <c r="C102" s="1012"/>
    </row>
    <row r="103" spans="1:3">
      <c r="A103" s="1019"/>
      <c r="B103" s="180"/>
      <c r="C103" s="1012"/>
    </row>
    <row r="104" spans="1:3">
      <c r="A104" s="1019"/>
      <c r="B104" s="181"/>
      <c r="C104" s="1012"/>
    </row>
    <row r="105" spans="1:3">
      <c r="A105" s="1019"/>
      <c r="B105" s="178"/>
      <c r="C105" s="162"/>
    </row>
    <row r="106" spans="1:3">
      <c r="A106" s="1019"/>
      <c r="B106" s="179"/>
      <c r="C106" s="162"/>
    </row>
    <row r="107" spans="1:3">
      <c r="A107" s="1019"/>
      <c r="B107" s="179"/>
      <c r="C107" s="162"/>
    </row>
    <row r="108" spans="1:3">
      <c r="A108" s="1019"/>
      <c r="B108" s="180"/>
      <c r="C108" s="1012"/>
    </row>
    <row r="109" spans="1:3">
      <c r="A109" s="1019"/>
      <c r="B109" s="181"/>
      <c r="C109" s="1012"/>
    </row>
    <row r="110" spans="1:3">
      <c r="A110" s="1019"/>
      <c r="B110" s="178"/>
      <c r="C110" s="162"/>
    </row>
    <row r="111" spans="1:3">
      <c r="A111" s="1019"/>
      <c r="B111" s="179"/>
      <c r="C111" s="162"/>
    </row>
    <row r="112" spans="1:3">
      <c r="A112" s="1019"/>
      <c r="B112" s="179"/>
      <c r="C112" s="162"/>
    </row>
    <row r="113" spans="1:3">
      <c r="A113" s="1019"/>
      <c r="B113" s="181"/>
      <c r="C113" s="1012"/>
    </row>
    <row r="114" spans="1:3">
      <c r="A114" s="1019"/>
      <c r="B114" s="180"/>
      <c r="C114" s="1012"/>
    </row>
    <row r="115" spans="1:3">
      <c r="A115" s="1019"/>
      <c r="B115" s="180"/>
      <c r="C115" s="1012"/>
    </row>
    <row r="116" spans="1:3">
      <c r="A116" s="1019"/>
      <c r="B116" s="181"/>
      <c r="C116" s="1012"/>
    </row>
    <row r="117" spans="1:3">
      <c r="A117" s="1014"/>
      <c r="B117" s="161"/>
      <c r="C117" s="162"/>
    </row>
    <row r="118" spans="1:3">
      <c r="A118" s="1014"/>
      <c r="B118" s="164"/>
      <c r="C118" s="1012"/>
    </row>
    <row r="119" spans="1:3">
      <c r="A119" s="1014"/>
      <c r="B119" s="163"/>
      <c r="C119" s="1012"/>
    </row>
    <row r="120" spans="1:3">
      <c r="A120" s="1014"/>
      <c r="B120" s="163"/>
      <c r="C120" s="1012"/>
    </row>
    <row r="121" spans="1:3">
      <c r="A121" s="1014"/>
      <c r="B121" s="159"/>
      <c r="C121" s="1012"/>
    </row>
    <row r="122" spans="1:3">
      <c r="A122" s="1014"/>
      <c r="B122" s="163"/>
      <c r="C122" s="1012"/>
    </row>
    <row r="123" spans="1:3">
      <c r="A123" s="1014"/>
      <c r="B123" s="159"/>
      <c r="C123" s="162"/>
    </row>
    <row r="124" spans="1:3">
      <c r="A124" s="1014"/>
      <c r="B124" s="161"/>
      <c r="C124" s="162"/>
    </row>
    <row r="125" spans="1:3">
      <c r="A125" s="1014"/>
      <c r="B125" s="161"/>
      <c r="C125" s="162"/>
    </row>
    <row r="126" spans="1:3">
      <c r="A126" s="1014"/>
      <c r="B126" s="159"/>
      <c r="C126" s="162"/>
    </row>
    <row r="127" spans="1:3">
      <c r="A127" s="1014"/>
      <c r="B127" s="161"/>
      <c r="C127" s="162"/>
    </row>
    <row r="128" spans="1:3">
      <c r="A128" s="1014"/>
      <c r="B128" s="161"/>
      <c r="C128" s="162"/>
    </row>
    <row r="129" spans="1:3">
      <c r="A129" s="1014"/>
      <c r="B129" s="161"/>
      <c r="C129" s="162"/>
    </row>
    <row r="130" spans="1:3">
      <c r="A130" s="1014"/>
      <c r="B130" s="161"/>
      <c r="C130" s="162"/>
    </row>
    <row r="131" spans="1:3">
      <c r="A131" s="1014"/>
      <c r="B131" s="159"/>
      <c r="C131" s="162"/>
    </row>
    <row r="132" spans="1:3">
      <c r="A132" s="1014"/>
      <c r="B132" s="161"/>
      <c r="C132" s="162"/>
    </row>
    <row r="133" spans="1:3">
      <c r="A133" s="1014"/>
      <c r="B133" s="161"/>
      <c r="C133" s="162"/>
    </row>
    <row r="134" spans="1:3">
      <c r="A134" s="1014"/>
      <c r="B134" s="161"/>
      <c r="C134" s="162"/>
    </row>
    <row r="135" spans="1:3">
      <c r="A135" s="1014"/>
      <c r="B135" s="161"/>
      <c r="C135" s="162"/>
    </row>
    <row r="136" spans="1:3">
      <c r="A136" s="1014"/>
      <c r="B136" s="159"/>
      <c r="C136" s="162"/>
    </row>
    <row r="137" spans="1:3">
      <c r="A137" s="1014"/>
      <c r="B137" s="161"/>
      <c r="C137" s="162"/>
    </row>
    <row r="138" spans="1:3">
      <c r="A138" s="1014"/>
      <c r="B138" s="159"/>
      <c r="C138" s="162"/>
    </row>
    <row r="139" spans="1:3">
      <c r="A139" s="1014"/>
      <c r="B139" s="161"/>
      <c r="C139" s="1012"/>
    </row>
    <row r="140" spans="1:3">
      <c r="A140" s="1014"/>
      <c r="B140" s="163"/>
      <c r="C140" s="1012"/>
    </row>
    <row r="141" spans="1:3">
      <c r="A141" s="1014"/>
      <c r="B141" s="161"/>
      <c r="C141" s="1012"/>
    </row>
    <row r="142" spans="1:3">
      <c r="A142" s="1014"/>
      <c r="B142" s="163"/>
      <c r="C142" s="1012"/>
    </row>
    <row r="143" spans="1:3">
      <c r="A143" s="1014"/>
      <c r="B143" s="161"/>
      <c r="C143" s="1012"/>
    </row>
    <row r="144" spans="1:3">
      <c r="A144" s="1014"/>
      <c r="B144" s="163"/>
      <c r="C144" s="1012"/>
    </row>
    <row r="145" spans="1:3">
      <c r="A145" s="1014"/>
      <c r="B145" s="163"/>
      <c r="C145" s="1012"/>
    </row>
    <row r="146" spans="1:3">
      <c r="A146" s="1014"/>
      <c r="B146" s="161"/>
      <c r="C146" s="162"/>
    </row>
    <row r="147" spans="1:3">
      <c r="A147" s="1014"/>
      <c r="B147" s="161"/>
      <c r="C147" s="162"/>
    </row>
    <row r="148" spans="1:3">
      <c r="A148" s="1014"/>
      <c r="B148" s="161"/>
      <c r="C148" s="162"/>
    </row>
    <row r="149" spans="1:3">
      <c r="A149" s="1014"/>
      <c r="B149" s="163"/>
      <c r="C149" s="1012"/>
    </row>
    <row r="150" spans="1:3">
      <c r="A150" s="1014"/>
      <c r="B150" s="164"/>
      <c r="C150" s="1012"/>
    </row>
    <row r="151" spans="1:3">
      <c r="A151" s="1014"/>
      <c r="B151" s="165"/>
      <c r="C151" s="1012"/>
    </row>
    <row r="152" spans="1:3">
      <c r="A152" s="1014"/>
      <c r="B152" s="164"/>
      <c r="C152" s="1012"/>
    </row>
    <row r="153" spans="1:3">
      <c r="A153" s="1014"/>
      <c r="B153" s="165"/>
      <c r="C153" s="1012"/>
    </row>
    <row r="154" spans="1:3">
      <c r="A154" s="1014"/>
      <c r="B154" s="164"/>
      <c r="C154" s="1012"/>
    </row>
    <row r="155" spans="1:3">
      <c r="A155" s="1014"/>
      <c r="B155" s="165"/>
      <c r="C155" s="1012"/>
    </row>
    <row r="156" spans="1:3">
      <c r="A156" s="1014"/>
      <c r="B156" s="159"/>
      <c r="C156" s="162"/>
    </row>
    <row r="157" spans="1:3">
      <c r="A157" s="1014"/>
      <c r="B157" s="161"/>
      <c r="C157" s="1012"/>
    </row>
    <row r="158" spans="1:3">
      <c r="A158" s="1014"/>
      <c r="B158" s="163"/>
      <c r="C158" s="1012"/>
    </row>
    <row r="159" spans="1:3">
      <c r="A159" s="1014"/>
      <c r="B159" s="163"/>
      <c r="C159" s="1012"/>
    </row>
    <row r="160" spans="1:3">
      <c r="A160" s="1014"/>
      <c r="B160" s="163"/>
      <c r="C160" s="1012"/>
    </row>
    <row r="161" spans="1:3">
      <c r="A161" s="1014"/>
      <c r="B161" s="164"/>
      <c r="C161" s="1012"/>
    </row>
    <row r="162" spans="1:3">
      <c r="A162" s="1014"/>
      <c r="B162" s="165"/>
      <c r="C162" s="1012"/>
    </row>
    <row r="163" spans="1:3">
      <c r="A163" s="1014"/>
      <c r="B163" s="159"/>
      <c r="C163" s="162"/>
    </row>
    <row r="164" spans="1:3">
      <c r="A164" s="1014"/>
      <c r="B164" s="161"/>
      <c r="C164" s="162"/>
    </row>
    <row r="165" spans="1:3">
      <c r="A165" s="1014"/>
      <c r="B165" s="163"/>
      <c r="C165" s="1012"/>
    </row>
    <row r="166" spans="1:3">
      <c r="A166" s="1014"/>
      <c r="B166" s="164"/>
      <c r="C166" s="1012"/>
    </row>
    <row r="167" spans="1:3">
      <c r="A167" s="1014"/>
      <c r="B167" s="165"/>
      <c r="C167" s="1012"/>
    </row>
    <row r="168" spans="1:3">
      <c r="A168" s="1014"/>
      <c r="B168" s="159"/>
      <c r="C168" s="162"/>
    </row>
    <row r="169" spans="1:3">
      <c r="A169" s="1014"/>
      <c r="B169" s="161"/>
      <c r="C169" s="162"/>
    </row>
    <row r="170" spans="1:3">
      <c r="A170" s="1014"/>
      <c r="B170" s="161"/>
      <c r="C170" s="162"/>
    </row>
    <row r="171" spans="1:3">
      <c r="A171" s="1014"/>
      <c r="B171" s="161"/>
      <c r="C171" s="162"/>
    </row>
    <row r="172" spans="1:3">
      <c r="A172" s="1014"/>
      <c r="B172" s="161"/>
      <c r="C172" s="162"/>
    </row>
    <row r="173" spans="1:3">
      <c r="A173" s="1014"/>
      <c r="B173" s="164"/>
      <c r="C173" s="162"/>
    </row>
    <row r="174" spans="1:3">
      <c r="A174" s="1014"/>
      <c r="B174" s="163"/>
      <c r="C174" s="162"/>
    </row>
    <row r="175" spans="1:3">
      <c r="A175" s="1014"/>
      <c r="B175" s="161"/>
      <c r="C175" s="162"/>
    </row>
    <row r="176" spans="1:3">
      <c r="A176" s="1014"/>
      <c r="B176" s="161"/>
      <c r="C176" s="1012"/>
    </row>
    <row r="177" spans="1:3">
      <c r="A177" s="1014"/>
      <c r="B177" s="163"/>
      <c r="C177" s="1012"/>
    </row>
    <row r="178" spans="1:3">
      <c r="A178" s="1014"/>
      <c r="B178" s="161"/>
      <c r="C178" s="1012"/>
    </row>
    <row r="179" spans="1:3">
      <c r="A179" s="1014"/>
      <c r="B179" s="163"/>
      <c r="C179" s="1012"/>
    </row>
    <row r="180" spans="1:3">
      <c r="A180" s="1014"/>
      <c r="B180" s="161"/>
      <c r="C180" s="1012"/>
    </row>
    <row r="181" spans="1:3">
      <c r="A181" s="1014"/>
      <c r="B181" s="163"/>
      <c r="C181" s="1012"/>
    </row>
    <row r="182" spans="1:3">
      <c r="A182" s="1014"/>
      <c r="B182" s="161"/>
      <c r="C182" s="1012"/>
    </row>
    <row r="183" spans="1:3">
      <c r="A183" s="1014"/>
      <c r="B183" s="163"/>
      <c r="C183" s="1012"/>
    </row>
    <row r="184" spans="1:3">
      <c r="A184" s="1014"/>
      <c r="B184" s="161"/>
      <c r="C184" s="162"/>
    </row>
    <row r="185" spans="1:3">
      <c r="A185" s="1014"/>
      <c r="B185" s="161"/>
      <c r="C185" s="1012"/>
    </row>
    <row r="186" spans="1:3">
      <c r="A186" s="1014"/>
      <c r="B186" s="163"/>
      <c r="C186" s="1012"/>
    </row>
    <row r="187" spans="1:3">
      <c r="A187" s="1014"/>
      <c r="B187" s="161"/>
      <c r="C187" s="162"/>
    </row>
    <row r="188" spans="1:3">
      <c r="A188" s="1014"/>
      <c r="B188" s="161"/>
      <c r="C188" s="1012"/>
    </row>
    <row r="189" spans="1:3">
      <c r="A189" s="1014"/>
      <c r="B189" s="163"/>
      <c r="C189" s="1012"/>
    </row>
    <row r="190" spans="1:3">
      <c r="A190" s="1014"/>
      <c r="B190" s="163"/>
      <c r="C190" s="162"/>
    </row>
    <row r="191" spans="1:3">
      <c r="A191" s="1014"/>
      <c r="B191" s="159"/>
      <c r="C191" s="162"/>
    </row>
    <row r="192" spans="1:3">
      <c r="A192" s="1014"/>
      <c r="B192" s="161"/>
      <c r="C192" s="1012"/>
    </row>
    <row r="193" spans="1:3">
      <c r="A193" s="1014"/>
      <c r="B193" s="163"/>
      <c r="C193" s="1012"/>
    </row>
    <row r="194" spans="1:3">
      <c r="A194" s="1014"/>
      <c r="B194" s="161"/>
      <c r="C194" s="1012"/>
    </row>
    <row r="195" spans="1:3">
      <c r="A195" s="1014"/>
      <c r="B195" s="163"/>
      <c r="C195" s="1012"/>
    </row>
    <row r="196" spans="1:3">
      <c r="A196" s="1014"/>
      <c r="B196" s="161"/>
      <c r="C196" s="1012"/>
    </row>
    <row r="197" spans="1:3">
      <c r="A197" s="1014"/>
      <c r="B197" s="164"/>
      <c r="C197" s="1012"/>
    </row>
    <row r="198" spans="1:3">
      <c r="A198" s="1014"/>
      <c r="B198" s="159"/>
      <c r="C198" s="162"/>
    </row>
    <row r="199" spans="1:3">
      <c r="A199" s="1014"/>
      <c r="B199" s="161"/>
      <c r="C199" s="1012"/>
    </row>
    <row r="200" spans="1:3">
      <c r="A200" s="1014"/>
      <c r="B200" s="163"/>
      <c r="C200" s="1012"/>
    </row>
    <row r="201" spans="1:3">
      <c r="A201" s="1014"/>
      <c r="B201" s="161"/>
      <c r="C201" s="1012"/>
    </row>
    <row r="202" spans="1:3">
      <c r="A202" s="1014"/>
      <c r="B202" s="163"/>
      <c r="C202" s="1012"/>
    </row>
    <row r="203" spans="1:3">
      <c r="A203" s="1014"/>
      <c r="B203" s="163"/>
      <c r="C203" s="1012"/>
    </row>
    <row r="204" spans="1:3">
      <c r="A204" s="1014"/>
      <c r="B204" s="164"/>
      <c r="C204" s="1012"/>
    </row>
    <row r="205" spans="1:3">
      <c r="A205" s="1014"/>
      <c r="B205" s="159"/>
      <c r="C205" s="162"/>
    </row>
    <row r="206" spans="1:3">
      <c r="A206" s="1014"/>
      <c r="B206" s="161"/>
      <c r="C206" s="162"/>
    </row>
    <row r="207" spans="1:3">
      <c r="A207" s="1014"/>
      <c r="B207" s="161"/>
      <c r="C207" s="162"/>
    </row>
    <row r="208" spans="1:3">
      <c r="A208" s="1014"/>
      <c r="B208" s="161"/>
      <c r="C208" s="162"/>
    </row>
    <row r="209" spans="1:3">
      <c r="A209" s="1014"/>
      <c r="B209" s="161"/>
      <c r="C209" s="162"/>
    </row>
    <row r="210" spans="1:3">
      <c r="A210" s="1014"/>
      <c r="B210" s="159"/>
      <c r="C210" s="162"/>
    </row>
    <row r="211" spans="1:3">
      <c r="A211" s="1014"/>
      <c r="B211" s="161"/>
      <c r="C211" s="162"/>
    </row>
    <row r="212" spans="1:3">
      <c r="A212" s="1014"/>
      <c r="B212" s="161"/>
      <c r="C212" s="162"/>
    </row>
    <row r="213" spans="1:3">
      <c r="A213" s="1014"/>
      <c r="B213" s="161"/>
      <c r="C213" s="162"/>
    </row>
    <row r="214" spans="1:3">
      <c r="A214" s="1014"/>
      <c r="B214" s="161"/>
      <c r="C214" s="162"/>
    </row>
    <row r="215" spans="1:3">
      <c r="A215" s="1014"/>
      <c r="B215" s="159"/>
      <c r="C215" s="162"/>
    </row>
    <row r="216" spans="1:3">
      <c r="A216" s="1014"/>
      <c r="B216" s="161"/>
      <c r="C216" s="162"/>
    </row>
    <row r="217" spans="1:3">
      <c r="A217" s="1014"/>
      <c r="B217" s="161"/>
      <c r="C217" s="162"/>
    </row>
    <row r="218" spans="1:3">
      <c r="A218" s="1014"/>
      <c r="B218" s="161"/>
      <c r="C218" s="162"/>
    </row>
    <row r="219" spans="1:3">
      <c r="A219" s="1014"/>
      <c r="B219" s="161"/>
      <c r="C219" s="162"/>
    </row>
    <row r="220" spans="1:3">
      <c r="A220" s="1014"/>
      <c r="B220" s="159"/>
      <c r="C220" s="162"/>
    </row>
    <row r="221" spans="1:3">
      <c r="A221" s="1014"/>
      <c r="B221" s="161"/>
      <c r="C221" s="162"/>
    </row>
    <row r="222" spans="1:3">
      <c r="A222" s="1014"/>
      <c r="B222" s="161"/>
      <c r="C222" s="162"/>
    </row>
    <row r="223" spans="1:3">
      <c r="A223" s="1019"/>
      <c r="B223" s="159"/>
      <c r="C223" s="162"/>
    </row>
    <row r="224" spans="1:3">
      <c r="A224" s="1019"/>
      <c r="B224" s="161"/>
      <c r="C224" s="162"/>
    </row>
    <row r="225" spans="1:3">
      <c r="A225" s="1019"/>
      <c r="B225" s="161"/>
      <c r="C225" s="162"/>
    </row>
    <row r="226" spans="1:3">
      <c r="A226" s="1019"/>
      <c r="B226" s="163"/>
      <c r="C226" s="1012"/>
    </row>
    <row r="227" spans="1:3">
      <c r="A227" s="1019"/>
      <c r="B227" s="164"/>
      <c r="C227" s="1012"/>
    </row>
    <row r="228" spans="1:3">
      <c r="A228" s="1014"/>
      <c r="B228" s="159"/>
      <c r="C228" s="162"/>
    </row>
    <row r="229" spans="1:3">
      <c r="A229" s="1014"/>
      <c r="B229" s="159"/>
      <c r="C229" s="162"/>
    </row>
    <row r="230" spans="1:3">
      <c r="A230" s="1014"/>
      <c r="B230" s="161"/>
      <c r="C230" s="162"/>
    </row>
    <row r="231" spans="1:3">
      <c r="A231" s="1014"/>
      <c r="B231" s="159"/>
      <c r="C231" s="162"/>
    </row>
    <row r="232" spans="1:3">
      <c r="A232" s="1014"/>
      <c r="B232" s="182"/>
      <c r="C232" s="183"/>
    </row>
    <row r="233" spans="1:3">
      <c r="A233" s="1014"/>
      <c r="B233" s="184"/>
      <c r="C233" s="185"/>
    </row>
    <row r="234" spans="1:3">
      <c r="A234" s="1014"/>
      <c r="B234" s="184"/>
      <c r="C234" s="185"/>
    </row>
    <row r="235" spans="1:3">
      <c r="A235" s="1014"/>
      <c r="B235" s="164"/>
      <c r="C235" s="162"/>
    </row>
    <row r="236" spans="1:3">
      <c r="A236" s="1014"/>
      <c r="B236" s="164"/>
      <c r="C236" s="162"/>
    </row>
    <row r="237" spans="1:3">
      <c r="A237" s="1014"/>
      <c r="B237" s="159"/>
      <c r="C237" s="162"/>
    </row>
    <row r="238" spans="1:3">
      <c r="A238" s="1014"/>
      <c r="B238" s="161"/>
      <c r="C238" s="162"/>
    </row>
    <row r="239" spans="1:3">
      <c r="A239" s="1014"/>
      <c r="B239" s="159"/>
      <c r="C239" s="162"/>
    </row>
    <row r="240" spans="1:3">
      <c r="A240" s="1014"/>
      <c r="B240" s="161"/>
      <c r="C240" s="162"/>
    </row>
    <row r="241" spans="1:3">
      <c r="A241" s="1014"/>
      <c r="B241" s="161"/>
      <c r="C241" s="162"/>
    </row>
    <row r="242" spans="1:3">
      <c r="A242" s="1014"/>
      <c r="B242" s="163"/>
      <c r="C242" s="1012"/>
    </row>
    <row r="243" spans="1:3">
      <c r="A243" s="1014"/>
      <c r="B243" s="164"/>
      <c r="C243" s="1012"/>
    </row>
    <row r="244" spans="1:3">
      <c r="A244" s="1014"/>
      <c r="B244" s="159"/>
      <c r="C244" s="1012"/>
    </row>
    <row r="245" spans="1:3">
      <c r="A245" s="1014"/>
      <c r="B245" s="163"/>
      <c r="C245" s="1012"/>
    </row>
    <row r="246" spans="1:3">
      <c r="A246" s="1014"/>
      <c r="B246" s="161"/>
      <c r="C246" s="162"/>
    </row>
    <row r="247" spans="1:3">
      <c r="A247" s="1014"/>
      <c r="B247" s="161"/>
      <c r="C247" s="162"/>
    </row>
    <row r="248" spans="1:3">
      <c r="A248" s="1014"/>
      <c r="B248" s="161"/>
      <c r="C248" s="1012"/>
    </row>
    <row r="249" spans="1:3">
      <c r="A249" s="1014"/>
      <c r="B249" s="163"/>
      <c r="C249" s="1012"/>
    </row>
    <row r="250" spans="1:3">
      <c r="A250" s="1014"/>
      <c r="B250" s="163"/>
      <c r="C250" s="1012"/>
    </row>
    <row r="251" spans="1:3">
      <c r="A251" s="1014"/>
      <c r="B251" s="164"/>
      <c r="C251" s="1012"/>
    </row>
    <row r="252" spans="1:3">
      <c r="A252" s="1014"/>
      <c r="B252" s="164"/>
      <c r="C252" s="1012"/>
    </row>
    <row r="253" spans="1:3">
      <c r="A253" s="1014"/>
      <c r="B253" s="164"/>
      <c r="C253" s="162"/>
    </row>
    <row r="254" spans="1:3">
      <c r="A254" s="1014"/>
      <c r="B254" s="159"/>
      <c r="C254" s="162"/>
    </row>
    <row r="255" spans="1:3">
      <c r="A255" s="1014"/>
      <c r="B255" s="161"/>
      <c r="C255" s="162"/>
    </row>
    <row r="256" spans="1:3">
      <c r="A256" s="1014"/>
      <c r="B256" s="161"/>
      <c r="C256" s="162"/>
    </row>
    <row r="257" spans="1:3">
      <c r="A257" s="1014"/>
      <c r="B257" s="161"/>
      <c r="C257" s="162"/>
    </row>
    <row r="258" spans="1:3">
      <c r="A258" s="1014"/>
      <c r="B258" s="161"/>
      <c r="C258" s="162"/>
    </row>
    <row r="259" spans="1:3">
      <c r="A259" s="1014"/>
      <c r="B259" s="163"/>
      <c r="C259" s="162"/>
    </row>
    <row r="260" spans="1:3">
      <c r="A260" s="1014"/>
      <c r="B260" s="163"/>
      <c r="C260" s="1012"/>
    </row>
    <row r="261" spans="1:3">
      <c r="A261" s="1014"/>
      <c r="B261" s="164"/>
      <c r="C261" s="1012"/>
    </row>
    <row r="262" spans="1:3">
      <c r="A262" s="1014"/>
      <c r="B262" s="164"/>
      <c r="C262" s="162"/>
    </row>
    <row r="263" spans="1:3">
      <c r="A263" s="1014"/>
      <c r="B263" s="163"/>
      <c r="C263" s="1012"/>
    </row>
    <row r="264" spans="1:3">
      <c r="A264" s="1014"/>
      <c r="B264" s="163"/>
      <c r="C264" s="1012"/>
    </row>
    <row r="265" spans="1:3">
      <c r="A265" s="1014"/>
      <c r="B265" s="163"/>
      <c r="C265" s="1012"/>
    </row>
    <row r="266" spans="1:3">
      <c r="A266" s="1014"/>
      <c r="B266" s="164"/>
      <c r="C266" s="1012"/>
    </row>
    <row r="267" spans="1:3">
      <c r="A267" s="1014"/>
      <c r="B267" s="163"/>
      <c r="C267" s="162"/>
    </row>
    <row r="268" spans="1:3">
      <c r="A268" s="1014"/>
      <c r="B268" s="164"/>
      <c r="C268" s="162"/>
    </row>
    <row r="269" spans="1:3">
      <c r="A269" s="1014"/>
      <c r="B269" s="159"/>
      <c r="C269" s="162"/>
    </row>
    <row r="270" spans="1:3">
      <c r="A270" s="1014"/>
      <c r="B270" s="161"/>
      <c r="C270" s="162"/>
    </row>
    <row r="271" spans="1:3">
      <c r="A271" s="1014"/>
      <c r="B271" s="161"/>
      <c r="C271" s="162"/>
    </row>
    <row r="272" spans="1:3">
      <c r="A272" s="1014"/>
      <c r="B272" s="163"/>
      <c r="C272" s="1012"/>
    </row>
    <row r="273" spans="1:3">
      <c r="A273" s="1014"/>
      <c r="B273" s="164"/>
      <c r="C273" s="1012"/>
    </row>
    <row r="274" spans="1:3">
      <c r="A274" s="1014"/>
      <c r="B274" s="159"/>
      <c r="C274" s="166"/>
    </row>
    <row r="275" spans="1:3">
      <c r="A275" s="1014"/>
      <c r="B275" s="161"/>
      <c r="C275" s="162"/>
    </row>
    <row r="276" spans="1:3">
      <c r="A276" s="1014"/>
      <c r="B276" s="161"/>
      <c r="C276" s="162"/>
    </row>
    <row r="277" spans="1:3">
      <c r="A277" s="1014"/>
      <c r="B277" s="163"/>
      <c r="C277" s="1012"/>
    </row>
    <row r="278" spans="1:3">
      <c r="A278" s="1014"/>
      <c r="B278" s="164"/>
      <c r="C278" s="1012"/>
    </row>
    <row r="279" spans="1:3">
      <c r="A279" s="1014"/>
      <c r="B279" s="159"/>
      <c r="C279" s="162"/>
    </row>
    <row r="280" spans="1:3">
      <c r="A280" s="1014"/>
      <c r="B280" s="161"/>
      <c r="C280" s="162"/>
    </row>
    <row r="281" spans="1:3">
      <c r="A281" s="1014"/>
      <c r="B281" s="161"/>
      <c r="C281" s="162"/>
    </row>
    <row r="282" spans="1:3">
      <c r="A282" s="1014"/>
      <c r="B282" s="161"/>
      <c r="C282" s="162"/>
    </row>
    <row r="283" spans="1:3">
      <c r="A283" s="1014"/>
      <c r="B283" s="163"/>
      <c r="C283" s="1012"/>
    </row>
    <row r="284" spans="1:3">
      <c r="A284" s="1014"/>
      <c r="B284" s="164"/>
      <c r="C284" s="1012"/>
    </row>
    <row r="285" spans="1:3">
      <c r="A285" s="1019"/>
      <c r="B285" s="161"/>
      <c r="C285" s="1012"/>
    </row>
    <row r="286" spans="1:3">
      <c r="A286" s="1019"/>
      <c r="B286" s="164"/>
      <c r="C286" s="1012"/>
    </row>
    <row r="287" spans="1:3">
      <c r="A287" s="1019"/>
      <c r="B287" s="161"/>
      <c r="C287" s="1012"/>
    </row>
    <row r="288" spans="1:3">
      <c r="A288" s="1019"/>
      <c r="B288" s="164"/>
      <c r="C288" s="1012"/>
    </row>
    <row r="289" spans="1:3">
      <c r="A289" s="1019"/>
      <c r="B289" s="161"/>
      <c r="C289" s="162"/>
    </row>
    <row r="290" spans="1:3">
      <c r="A290" s="1014"/>
      <c r="B290" s="159"/>
      <c r="C290" s="162"/>
    </row>
    <row r="291" spans="1:3">
      <c r="A291" s="1014"/>
      <c r="B291" s="161"/>
      <c r="C291" s="162"/>
    </row>
    <row r="292" spans="1:3">
      <c r="A292" s="1014"/>
      <c r="B292" s="161"/>
      <c r="C292" s="162"/>
    </row>
    <row r="293" spans="1:3">
      <c r="A293" s="1014"/>
      <c r="B293" s="161"/>
      <c r="C293" s="162"/>
    </row>
    <row r="294" spans="1:3">
      <c r="A294" s="1014"/>
      <c r="B294" s="161"/>
      <c r="C294" s="162"/>
    </row>
    <row r="295" spans="1:3">
      <c r="A295" s="1014"/>
      <c r="B295" s="159"/>
      <c r="C295" s="162"/>
    </row>
    <row r="296" spans="1:3">
      <c r="A296" s="1014"/>
      <c r="B296" s="161"/>
      <c r="C296" s="162"/>
    </row>
    <row r="297" spans="1:3">
      <c r="A297" s="1014"/>
      <c r="B297" s="161"/>
      <c r="C297" s="162"/>
    </row>
    <row r="298" spans="1:3">
      <c r="A298" s="1014"/>
      <c r="B298" s="159"/>
      <c r="C298" s="162"/>
    </row>
    <row r="299" spans="1:3">
      <c r="A299" s="1014"/>
      <c r="B299" s="161"/>
      <c r="C299" s="162"/>
    </row>
    <row r="300" spans="1:3">
      <c r="A300" s="1014"/>
      <c r="B300" s="161"/>
      <c r="C300" s="162"/>
    </row>
    <row r="301" spans="1:3">
      <c r="A301" s="1014"/>
      <c r="B301" s="164"/>
      <c r="C301" s="162"/>
    </row>
    <row r="302" spans="1:3">
      <c r="A302" s="1014"/>
      <c r="B302" s="161"/>
      <c r="C302" s="162"/>
    </row>
    <row r="303" spans="1:3">
      <c r="A303" s="1014"/>
      <c r="B303" s="161"/>
      <c r="C303" s="162"/>
    </row>
    <row r="304" spans="1:3">
      <c r="A304" s="1014"/>
      <c r="B304" s="161"/>
      <c r="C304" s="162"/>
    </row>
    <row r="305" spans="1:3">
      <c r="A305" s="1014"/>
      <c r="B305" s="161"/>
      <c r="C305" s="162"/>
    </row>
    <row r="306" spans="1:3">
      <c r="A306" s="111"/>
      <c r="B306" s="163"/>
      <c r="C306" s="111"/>
    </row>
    <row r="307" spans="1:3">
      <c r="A307" s="111"/>
      <c r="B307" s="111"/>
      <c r="C307" s="111"/>
    </row>
  </sheetData>
  <mergeCells count="69">
    <mergeCell ref="D12:I12"/>
    <mergeCell ref="D13:I13"/>
    <mergeCell ref="D14:I14"/>
    <mergeCell ref="D15:I15"/>
    <mergeCell ref="A28:A42"/>
    <mergeCell ref="C33:C34"/>
    <mergeCell ref="C36:C37"/>
    <mergeCell ref="C40:C42"/>
    <mergeCell ref="A44:A67"/>
    <mergeCell ref="C44:C45"/>
    <mergeCell ref="C53:C54"/>
    <mergeCell ref="C66:C67"/>
    <mergeCell ref="A68:A83"/>
    <mergeCell ref="C77:C80"/>
    <mergeCell ref="A84:A85"/>
    <mergeCell ref="A86:A116"/>
    <mergeCell ref="C91:C92"/>
    <mergeCell ref="C93:C96"/>
    <mergeCell ref="C100:C101"/>
    <mergeCell ref="C102:C104"/>
    <mergeCell ref="C108:C109"/>
    <mergeCell ref="C113:C116"/>
    <mergeCell ref="A117:A120"/>
    <mergeCell ref="C118:C120"/>
    <mergeCell ref="A121:A167"/>
    <mergeCell ref="C121:C122"/>
    <mergeCell ref="C139:C140"/>
    <mergeCell ref="C141:C142"/>
    <mergeCell ref="C143:C145"/>
    <mergeCell ref="C149:C155"/>
    <mergeCell ref="C157:C159"/>
    <mergeCell ref="C160:C162"/>
    <mergeCell ref="C165:C167"/>
    <mergeCell ref="A168:A173"/>
    <mergeCell ref="A174:A189"/>
    <mergeCell ref="C176:C177"/>
    <mergeCell ref="C178:C179"/>
    <mergeCell ref="C180:C181"/>
    <mergeCell ref="C182:C183"/>
    <mergeCell ref="C185:C186"/>
    <mergeCell ref="C188:C189"/>
    <mergeCell ref="A190:A202"/>
    <mergeCell ref="C192:C193"/>
    <mergeCell ref="C194:C195"/>
    <mergeCell ref="C196:C197"/>
    <mergeCell ref="C199:C200"/>
    <mergeCell ref="C201:C202"/>
    <mergeCell ref="A237:A253"/>
    <mergeCell ref="C242:C243"/>
    <mergeCell ref="C244:C245"/>
    <mergeCell ref="C248:C249"/>
    <mergeCell ref="C250:C252"/>
    <mergeCell ref="A203:A222"/>
    <mergeCell ref="C203:C204"/>
    <mergeCell ref="A223:A227"/>
    <mergeCell ref="C226:C227"/>
    <mergeCell ref="A228:A236"/>
    <mergeCell ref="A254:A268"/>
    <mergeCell ref="C260:C261"/>
    <mergeCell ref="C263:C266"/>
    <mergeCell ref="A269:A284"/>
    <mergeCell ref="C272:C273"/>
    <mergeCell ref="C277:C278"/>
    <mergeCell ref="C283:C284"/>
    <mergeCell ref="A285:A289"/>
    <mergeCell ref="C285:C286"/>
    <mergeCell ref="C287:C288"/>
    <mergeCell ref="A290:A301"/>
    <mergeCell ref="A302:A305"/>
  </mergeCells>
  <hyperlinks>
    <hyperlink ref="D1" location="'ProLiant Smart Buy Servers'!A1" display="Summary"/>
  </hyperlinks>
  <pageMargins left="0.7" right="0.7" top="0.75" bottom="0.75" header="0.3" footer="0.3"/>
  <pageSetup scale="47" fitToHeight="4"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I29"/>
  <sheetViews>
    <sheetView zoomScale="80" zoomScaleNormal="80" workbookViewId="0">
      <selection activeCell="A12" sqref="A12:B24"/>
    </sheetView>
  </sheetViews>
  <sheetFormatPr defaultColWidth="8.88671875" defaultRowHeight="12.75"/>
  <cols>
    <col min="1" max="1" width="18.109375" style="228" customWidth="1"/>
    <col min="2" max="2" width="61.5546875" style="228" customWidth="1"/>
    <col min="3" max="3" width="14.6640625" style="228" customWidth="1"/>
    <col min="4" max="16384" width="8.88671875" style="228"/>
  </cols>
  <sheetData>
    <row r="1" spans="1:9" ht="13.5">
      <c r="A1" s="169" t="s">
        <v>491</v>
      </c>
      <c r="B1" s="141"/>
      <c r="C1" s="138"/>
      <c r="D1" s="311" t="s">
        <v>117</v>
      </c>
    </row>
    <row r="2" spans="1:9">
      <c r="A2" s="141"/>
      <c r="B2" s="141"/>
      <c r="C2" s="142"/>
    </row>
    <row r="3" spans="1:9" ht="13.5">
      <c r="A3" s="143" t="s">
        <v>36</v>
      </c>
      <c r="B3" s="140" t="s">
        <v>474</v>
      </c>
      <c r="C3" s="142"/>
    </row>
    <row r="4" spans="1:9" ht="13.5">
      <c r="A4" s="144" t="s">
        <v>62</v>
      </c>
      <c r="B4" s="127">
        <f>VLOOKUP($B$3,'ProLiant Smart Buy Servers'!B:Q,12,FALSE)</f>
        <v>749</v>
      </c>
      <c r="C4" s="142"/>
    </row>
    <row r="5" spans="1:9" ht="21.75" customHeight="1">
      <c r="A5" s="145" t="s">
        <v>713</v>
      </c>
      <c r="B5" s="140">
        <f>VLOOKUP($B$3,'ProLiant Smart Buy Servers'!B:Q,13,FALSE)</f>
        <v>161</v>
      </c>
      <c r="C5" s="142"/>
    </row>
    <row r="6" spans="1:9" ht="13.5">
      <c r="A6" s="143"/>
      <c r="B6" s="146"/>
      <c r="C6" s="142"/>
    </row>
    <row r="7" spans="1:9" ht="13.5">
      <c r="A7" s="143"/>
      <c r="B7" s="146"/>
      <c r="C7" s="142"/>
    </row>
    <row r="8" spans="1:9" ht="13.5">
      <c r="A8" s="143" t="s">
        <v>39</v>
      </c>
      <c r="B8" s="146" t="s">
        <v>490</v>
      </c>
      <c r="C8" s="142"/>
    </row>
    <row r="9" spans="1:9" ht="13.5">
      <c r="A9" s="143" t="s">
        <v>40</v>
      </c>
      <c r="B9" s="140" t="s">
        <v>491</v>
      </c>
      <c r="C9" s="142"/>
    </row>
    <row r="10" spans="1:9" ht="15">
      <c r="A10" s="147"/>
      <c r="B10" s="131"/>
      <c r="C10" s="148"/>
      <c r="D10" s="149" t="s">
        <v>1235</v>
      </c>
      <c r="E10" s="343"/>
      <c r="F10" s="343"/>
      <c r="G10" s="452" t="s">
        <v>52</v>
      </c>
      <c r="H10" s="339"/>
      <c r="I10" s="339"/>
    </row>
    <row r="11" spans="1:9" ht="15">
      <c r="A11" s="149" t="s">
        <v>41</v>
      </c>
      <c r="B11" s="122"/>
      <c r="C11" s="142"/>
      <c r="D11" s="389" t="s">
        <v>1219</v>
      </c>
      <c r="E11" s="442">
        <v>204</v>
      </c>
      <c r="F11" s="343"/>
      <c r="G11" s="451" t="s">
        <v>1572</v>
      </c>
      <c r="H11" s="339"/>
      <c r="I11" s="339"/>
    </row>
    <row r="12" spans="1:9" ht="13.5">
      <c r="A12" s="150" t="s">
        <v>42</v>
      </c>
      <c r="B12" s="228" t="s">
        <v>482</v>
      </c>
      <c r="C12" s="142"/>
      <c r="D12" s="1010" t="s">
        <v>1240</v>
      </c>
      <c r="E12" s="1010"/>
      <c r="F12" s="1010"/>
      <c r="G12" s="1010"/>
      <c r="H12" s="1010"/>
      <c r="I12" s="1010"/>
    </row>
    <row r="13" spans="1:9" ht="13.5">
      <c r="A13" s="150" t="s">
        <v>59</v>
      </c>
      <c r="B13" s="228" t="s">
        <v>483</v>
      </c>
      <c r="C13" s="142"/>
      <c r="D13" s="1008" t="s">
        <v>1238</v>
      </c>
      <c r="E13" s="1008"/>
      <c r="F13" s="1008"/>
      <c r="G13" s="1008"/>
      <c r="H13" s="1008"/>
      <c r="I13" s="1008"/>
    </row>
    <row r="14" spans="1:9" ht="13.5">
      <c r="A14" s="151" t="s">
        <v>44</v>
      </c>
      <c r="B14" s="228" t="s">
        <v>331</v>
      </c>
      <c r="C14" s="142"/>
      <c r="D14" s="1008" t="s">
        <v>1236</v>
      </c>
      <c r="E14" s="1008"/>
      <c r="F14" s="1008"/>
      <c r="G14" s="1008"/>
      <c r="H14" s="1008"/>
      <c r="I14" s="1008"/>
    </row>
    <row r="15" spans="1:9" ht="13.5">
      <c r="A15" s="150" t="s">
        <v>45</v>
      </c>
      <c r="B15" s="228" t="s">
        <v>484</v>
      </c>
      <c r="C15" s="142"/>
      <c r="D15" s="1009" t="s">
        <v>1233</v>
      </c>
      <c r="E15" s="1008"/>
      <c r="F15" s="1008"/>
      <c r="G15" s="1008"/>
      <c r="H15" s="1008"/>
      <c r="I15" s="1008"/>
    </row>
    <row r="16" spans="1:9" ht="13.5">
      <c r="A16" s="150" t="s">
        <v>46</v>
      </c>
      <c r="B16" s="228" t="s">
        <v>316</v>
      </c>
      <c r="C16" s="142"/>
      <c r="D16" s="446" t="s">
        <v>1234</v>
      </c>
      <c r="E16" s="446"/>
      <c r="F16" s="446"/>
      <c r="G16" s="446"/>
      <c r="H16" s="446"/>
      <c r="I16" s="446"/>
    </row>
    <row r="17" spans="1:9" ht="15">
      <c r="A17" s="150" t="s">
        <v>11</v>
      </c>
      <c r="B17" s="228" t="s">
        <v>108</v>
      </c>
      <c r="C17" s="142"/>
      <c r="D17" s="445" t="s">
        <v>1568</v>
      </c>
      <c r="E17" s="446"/>
      <c r="F17" s="446"/>
      <c r="G17" s="446"/>
      <c r="H17" s="446"/>
      <c r="I17" s="105"/>
    </row>
    <row r="18" spans="1:9" ht="15">
      <c r="A18" s="229" t="s">
        <v>10</v>
      </c>
      <c r="B18" s="228" t="s">
        <v>481</v>
      </c>
      <c r="C18" s="142"/>
      <c r="D18" s="445" t="s">
        <v>1569</v>
      </c>
      <c r="E18" s="446"/>
      <c r="F18" s="446"/>
      <c r="G18" s="446"/>
      <c r="H18" s="446"/>
      <c r="I18" s="105"/>
    </row>
    <row r="19" spans="1:9" ht="13.5">
      <c r="A19" s="150" t="s">
        <v>12</v>
      </c>
      <c r="B19" s="228" t="s">
        <v>485</v>
      </c>
      <c r="C19" s="142"/>
      <c r="D19" s="445" t="s">
        <v>1570</v>
      </c>
      <c r="E19" s="446"/>
      <c r="F19" s="446"/>
      <c r="G19" s="446"/>
      <c r="H19" s="446"/>
      <c r="I19" s="446"/>
    </row>
    <row r="20" spans="1:9" ht="13.5">
      <c r="A20" s="150" t="s">
        <v>56</v>
      </c>
      <c r="B20" s="228" t="s">
        <v>486</v>
      </c>
      <c r="C20" s="142"/>
    </row>
    <row r="21" spans="1:9" ht="13.5">
      <c r="A21" s="150" t="s">
        <v>47</v>
      </c>
      <c r="B21" s="228" t="s">
        <v>210</v>
      </c>
      <c r="C21" s="142"/>
    </row>
    <row r="22" spans="1:9" ht="13.5">
      <c r="A22" s="230" t="s">
        <v>6</v>
      </c>
      <c r="B22" s="228" t="s">
        <v>487</v>
      </c>
      <c r="C22" s="142"/>
    </row>
    <row r="23" spans="1:9" ht="13.5">
      <c r="A23" s="150" t="s">
        <v>58</v>
      </c>
      <c r="B23" s="228" t="s">
        <v>108</v>
      </c>
      <c r="C23" s="142"/>
    </row>
    <row r="24" spans="1:9" ht="13.5">
      <c r="A24" s="230" t="s">
        <v>13</v>
      </c>
      <c r="B24" s="228" t="s">
        <v>488</v>
      </c>
      <c r="C24" s="142"/>
    </row>
    <row r="25" spans="1:9" ht="13.5">
      <c r="A25" s="150" t="s">
        <v>57</v>
      </c>
      <c r="B25" s="228" t="s">
        <v>321</v>
      </c>
      <c r="C25" s="142"/>
    </row>
    <row r="26" spans="1:9" ht="13.5">
      <c r="A26" s="154" t="s">
        <v>15</v>
      </c>
      <c r="B26" s="228" t="s">
        <v>489</v>
      </c>
      <c r="C26" s="142"/>
    </row>
    <row r="27" spans="1:9">
      <c r="A27" s="155"/>
      <c r="B27" s="156"/>
      <c r="C27" s="148"/>
    </row>
    <row r="28" spans="1:9">
      <c r="A28" s="104" t="s">
        <v>145</v>
      </c>
      <c r="B28" s="141"/>
      <c r="C28" s="142"/>
    </row>
    <row r="29" spans="1:9">
      <c r="A29" s="103" t="s">
        <v>146</v>
      </c>
    </row>
  </sheetData>
  <mergeCells count="4">
    <mergeCell ref="D12:I12"/>
    <mergeCell ref="D13:I13"/>
    <mergeCell ref="D14:I14"/>
    <mergeCell ref="D15:I15"/>
  </mergeCells>
  <hyperlinks>
    <hyperlink ref="A29" r:id="rId1" location="intro"/>
    <hyperlink ref="D1" location="'ProLiant Smart Buy Servers'!A1" display="Summary"/>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80" zoomScaleNormal="80" workbookViewId="0">
      <selection activeCell="A12" sqref="A12:B24"/>
    </sheetView>
  </sheetViews>
  <sheetFormatPr defaultColWidth="8.88671875" defaultRowHeight="12.75"/>
  <cols>
    <col min="1" max="1" width="18.109375" style="189" customWidth="1"/>
    <col min="2" max="2" width="61.5546875" style="189" customWidth="1"/>
    <col min="3" max="3" width="14.6640625" style="189" customWidth="1"/>
    <col min="4" max="16384" width="8.88671875" style="189"/>
  </cols>
  <sheetData>
    <row r="1" spans="1:10" ht="13.5">
      <c r="A1" s="169" t="s">
        <v>874</v>
      </c>
      <c r="B1" s="141"/>
      <c r="C1" s="138"/>
      <c r="D1" s="311" t="s">
        <v>117</v>
      </c>
    </row>
    <row r="2" spans="1:10">
      <c r="A2" s="141"/>
      <c r="B2" s="141"/>
      <c r="C2" s="142"/>
    </row>
    <row r="3" spans="1:10" ht="13.5">
      <c r="A3" s="143" t="s">
        <v>36</v>
      </c>
      <c r="B3" s="140" t="s">
        <v>839</v>
      </c>
      <c r="C3" s="142"/>
    </row>
    <row r="4" spans="1:10" ht="13.5">
      <c r="A4" s="144" t="s">
        <v>62</v>
      </c>
      <c r="B4" s="127">
        <f>VLOOKUP($B$3,'ProLiant Smart Buy Servers'!B:Q,12,FALSE)</f>
        <v>999</v>
      </c>
      <c r="C4" s="142"/>
    </row>
    <row r="5" spans="1:10" ht="21.75" customHeight="1">
      <c r="A5" s="145" t="s">
        <v>713</v>
      </c>
      <c r="B5" s="140">
        <f>VLOOKUP($B$3,'ProLiant Smart Buy Servers'!B:Q,13,FALSE)</f>
        <v>608</v>
      </c>
      <c r="C5" s="142"/>
    </row>
    <row r="6" spans="1:10" ht="13.5">
      <c r="A6" s="143"/>
      <c r="B6" s="146"/>
      <c r="C6" s="142"/>
    </row>
    <row r="7" spans="1:10" ht="13.5">
      <c r="A7" s="143"/>
      <c r="B7" s="146"/>
      <c r="C7" s="142"/>
    </row>
    <row r="8" spans="1:10" ht="13.5">
      <c r="A8" s="143" t="s">
        <v>39</v>
      </c>
      <c r="B8" s="146" t="s">
        <v>873</v>
      </c>
      <c r="C8" s="142"/>
    </row>
    <row r="9" spans="1:10" ht="13.5">
      <c r="A9" s="143" t="s">
        <v>40</v>
      </c>
      <c r="B9" s="146" t="s">
        <v>874</v>
      </c>
      <c r="C9" s="142"/>
    </row>
    <row r="10" spans="1:10" ht="15">
      <c r="A10" s="147"/>
      <c r="B10" s="131"/>
      <c r="C10" s="148"/>
      <c r="D10" s="149" t="s">
        <v>1235</v>
      </c>
      <c r="E10" s="343"/>
      <c r="F10" s="343"/>
      <c r="G10" s="343"/>
      <c r="H10" s="339"/>
      <c r="I10" s="339"/>
    </row>
    <row r="11" spans="1:10" ht="15">
      <c r="A11" s="149" t="s">
        <v>41</v>
      </c>
      <c r="B11" s="122"/>
      <c r="C11" s="142"/>
      <c r="D11" s="389" t="s">
        <v>1220</v>
      </c>
      <c r="E11" s="442">
        <v>476</v>
      </c>
      <c r="F11" s="343"/>
      <c r="G11" s="343"/>
      <c r="H11" s="339"/>
      <c r="I11" s="339"/>
    </row>
    <row r="12" spans="1:10" ht="13.5">
      <c r="A12" s="150" t="s">
        <v>42</v>
      </c>
      <c r="B12" s="189" t="s">
        <v>344</v>
      </c>
      <c r="C12" s="142"/>
      <c r="D12" s="1020" t="s">
        <v>1240</v>
      </c>
      <c r="E12" s="1020"/>
      <c r="F12" s="1020"/>
      <c r="G12" s="1020"/>
      <c r="H12" s="1020"/>
      <c r="I12" s="1020"/>
      <c r="J12" s="1020"/>
    </row>
    <row r="13" spans="1:10" ht="13.5">
      <c r="A13" s="150" t="s">
        <v>59</v>
      </c>
      <c r="B13" s="135" t="s">
        <v>883</v>
      </c>
      <c r="C13" s="142"/>
      <c r="D13" s="1008" t="s">
        <v>1238</v>
      </c>
      <c r="E13" s="1008"/>
      <c r="F13" s="1008"/>
      <c r="G13" s="1008"/>
      <c r="H13" s="1008"/>
      <c r="I13" s="1008"/>
    </row>
    <row r="14" spans="1:10" ht="13.5">
      <c r="A14" s="151" t="s">
        <v>44</v>
      </c>
      <c r="B14" s="189" t="s">
        <v>875</v>
      </c>
      <c r="C14" s="142"/>
      <c r="D14" s="1008" t="s">
        <v>1236</v>
      </c>
      <c r="E14" s="1008"/>
      <c r="F14" s="1008"/>
      <c r="G14" s="1008"/>
      <c r="H14" s="1008"/>
      <c r="I14" s="1008"/>
    </row>
    <row r="15" spans="1:10" ht="13.5">
      <c r="A15" s="150" t="s">
        <v>45</v>
      </c>
      <c r="B15" s="190" t="s">
        <v>345</v>
      </c>
      <c r="C15" s="142"/>
      <c r="D15" s="1009" t="s">
        <v>1233</v>
      </c>
      <c r="E15" s="1008"/>
      <c r="F15" s="1008"/>
      <c r="G15" s="1008"/>
      <c r="H15" s="1008"/>
      <c r="I15" s="1008"/>
    </row>
    <row r="16" spans="1:10" ht="13.5">
      <c r="A16" s="150" t="s">
        <v>46</v>
      </c>
      <c r="B16" s="189" t="s">
        <v>316</v>
      </c>
      <c r="C16" s="142"/>
      <c r="D16" s="446" t="s">
        <v>1234</v>
      </c>
      <c r="E16" s="446"/>
      <c r="F16" s="446"/>
      <c r="G16" s="446"/>
      <c r="H16" s="446"/>
      <c r="I16" s="446"/>
    </row>
    <row r="17" spans="1:9" ht="15">
      <c r="A17" s="150" t="s">
        <v>11</v>
      </c>
      <c r="B17" s="189" t="s">
        <v>64</v>
      </c>
      <c r="C17" s="142"/>
      <c r="D17" s="445" t="s">
        <v>1568</v>
      </c>
      <c r="E17" s="446"/>
      <c r="F17" s="446"/>
      <c r="G17" s="446"/>
      <c r="H17" s="446"/>
      <c r="I17" s="105"/>
    </row>
    <row r="18" spans="1:9" ht="15">
      <c r="A18" s="191" t="s">
        <v>10</v>
      </c>
      <c r="B18" s="189" t="s">
        <v>215</v>
      </c>
      <c r="C18" s="142"/>
      <c r="D18" s="445" t="s">
        <v>1569</v>
      </c>
      <c r="E18" s="446"/>
      <c r="F18" s="446"/>
      <c r="G18" s="446"/>
      <c r="H18" s="446"/>
      <c r="I18" s="105"/>
    </row>
    <row r="19" spans="1:9" ht="13.5">
      <c r="A19" s="150" t="s">
        <v>12</v>
      </c>
      <c r="B19" s="189" t="s">
        <v>876</v>
      </c>
      <c r="C19" s="142"/>
      <c r="D19" s="445" t="s">
        <v>1570</v>
      </c>
      <c r="E19" s="446"/>
      <c r="F19" s="446"/>
      <c r="G19" s="446"/>
      <c r="H19" s="446"/>
      <c r="I19" s="446"/>
    </row>
    <row r="20" spans="1:9" ht="13.5">
      <c r="A20" s="150" t="s">
        <v>56</v>
      </c>
      <c r="B20" s="189" t="s">
        <v>216</v>
      </c>
      <c r="C20" s="142"/>
    </row>
    <row r="21" spans="1:9" ht="13.5">
      <c r="A21" s="150" t="s">
        <v>47</v>
      </c>
      <c r="B21" s="189" t="s">
        <v>346</v>
      </c>
      <c r="C21" s="142"/>
    </row>
    <row r="22" spans="1:9" ht="13.5">
      <c r="A22" s="192" t="s">
        <v>6</v>
      </c>
      <c r="B22" s="189" t="s">
        <v>347</v>
      </c>
      <c r="C22" s="142"/>
    </row>
    <row r="23" spans="1:9" ht="13.5">
      <c r="A23" s="150" t="s">
        <v>58</v>
      </c>
      <c r="B23" s="189" t="s">
        <v>64</v>
      </c>
      <c r="C23" s="142"/>
    </row>
    <row r="24" spans="1:9" ht="13.5">
      <c r="A24" s="192" t="s">
        <v>13</v>
      </c>
      <c r="B24" s="135" t="s">
        <v>877</v>
      </c>
      <c r="C24" s="142"/>
    </row>
    <row r="25" spans="1:9" ht="25.5">
      <c r="A25" s="150" t="s">
        <v>57</v>
      </c>
      <c r="B25" s="135" t="s">
        <v>116</v>
      </c>
      <c r="C25" s="142"/>
    </row>
    <row r="26" spans="1:9" ht="13.5">
      <c r="A26" s="154" t="s">
        <v>15</v>
      </c>
      <c r="C26" s="142"/>
    </row>
    <row r="27" spans="1:9">
      <c r="A27" s="155"/>
      <c r="B27" s="156"/>
      <c r="C27" s="148"/>
    </row>
    <row r="28" spans="1:9">
      <c r="A28" s="104" t="s">
        <v>145</v>
      </c>
      <c r="B28" s="141"/>
      <c r="C28" s="142"/>
    </row>
    <row r="29" spans="1:9">
      <c r="A29" s="103" t="s">
        <v>146</v>
      </c>
    </row>
  </sheetData>
  <mergeCells count="4">
    <mergeCell ref="D13:I13"/>
    <mergeCell ref="D14:I14"/>
    <mergeCell ref="D15:I15"/>
    <mergeCell ref="D12:J12"/>
  </mergeCells>
  <hyperlinks>
    <hyperlink ref="A29" r:id="rId1" location="intro"/>
    <hyperlink ref="D1" location="'ProLiant Smart Buy Servers'!A1" display="Summary"/>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zoomScale="80" zoomScaleNormal="80" workbookViewId="0">
      <selection activeCell="A12" sqref="A12:B23"/>
    </sheetView>
  </sheetViews>
  <sheetFormatPr defaultColWidth="8.88671875" defaultRowHeight="14.25"/>
  <cols>
    <col min="1" max="1" width="18.109375" style="105" customWidth="1"/>
    <col min="2" max="2" width="61.5546875" style="105" customWidth="1"/>
    <col min="3" max="3" width="14.6640625" style="105" customWidth="1"/>
    <col min="4" max="16384" width="8.88671875" style="105"/>
  </cols>
  <sheetData>
    <row r="1" spans="1:10" ht="15">
      <c r="A1" s="186" t="s">
        <v>878</v>
      </c>
      <c r="B1" s="141"/>
      <c r="C1" s="138"/>
      <c r="D1" s="311" t="s">
        <v>117</v>
      </c>
    </row>
    <row r="2" spans="1:10">
      <c r="A2" s="141"/>
      <c r="B2" s="141"/>
      <c r="C2" s="142"/>
    </row>
    <row r="3" spans="1:10" ht="15">
      <c r="A3" s="143" t="s">
        <v>36</v>
      </c>
      <c r="B3" s="252" t="s">
        <v>840</v>
      </c>
      <c r="C3" s="142"/>
    </row>
    <row r="4" spans="1:10" ht="15">
      <c r="A4" s="144" t="s">
        <v>62</v>
      </c>
      <c r="B4" s="127">
        <f>VLOOKUP($B$3,'ProLiant Smart Buy Servers'!B:Q,12,FALSE)</f>
        <v>1399</v>
      </c>
      <c r="C4" s="142"/>
    </row>
    <row r="5" spans="1:10" ht="21.75" customHeight="1">
      <c r="A5" s="145" t="s">
        <v>713</v>
      </c>
      <c r="B5" s="140">
        <f>VLOOKUP($B$3,'ProLiant Smart Buy Servers'!B:Q,13,FALSE)</f>
        <v>1271</v>
      </c>
      <c r="C5" s="142"/>
    </row>
    <row r="6" spans="1:10" ht="15">
      <c r="A6" s="143"/>
      <c r="B6" s="146"/>
      <c r="C6" s="142"/>
    </row>
    <row r="7" spans="1:10" ht="15">
      <c r="A7" s="143"/>
      <c r="B7" s="146"/>
      <c r="C7" s="142"/>
    </row>
    <row r="8" spans="1:10" ht="15">
      <c r="A8" s="143" t="s">
        <v>39</v>
      </c>
      <c r="B8" s="171" t="s">
        <v>844</v>
      </c>
      <c r="C8" s="142"/>
    </row>
    <row r="9" spans="1:10" ht="15">
      <c r="A9" s="143" t="s">
        <v>40</v>
      </c>
      <c r="B9" s="252" t="s">
        <v>878</v>
      </c>
      <c r="C9" s="142"/>
    </row>
    <row r="10" spans="1:10" ht="15">
      <c r="A10" s="147"/>
      <c r="B10" s="131"/>
      <c r="C10" s="148"/>
      <c r="D10" s="149" t="s">
        <v>1235</v>
      </c>
      <c r="E10" s="343"/>
      <c r="F10" s="343"/>
      <c r="G10" s="343"/>
      <c r="H10" s="339"/>
      <c r="I10" s="339"/>
      <c r="J10" s="189"/>
    </row>
    <row r="11" spans="1:10" ht="15">
      <c r="A11" s="149" t="s">
        <v>41</v>
      </c>
      <c r="B11" s="122"/>
      <c r="C11" s="142"/>
      <c r="D11" s="389" t="s">
        <v>1220</v>
      </c>
      <c r="E11" s="442">
        <v>476</v>
      </c>
      <c r="F11" s="343"/>
      <c r="G11" s="343"/>
      <c r="H11" s="339"/>
      <c r="I11" s="339"/>
      <c r="J11" s="189"/>
    </row>
    <row r="12" spans="1:10" ht="15">
      <c r="A12" s="170" t="s">
        <v>42</v>
      </c>
      <c r="B12" s="171" t="s">
        <v>214</v>
      </c>
      <c r="C12" s="142"/>
      <c r="D12" s="1020" t="s">
        <v>1240</v>
      </c>
      <c r="E12" s="1020"/>
      <c r="F12" s="1020"/>
      <c r="G12" s="1020"/>
      <c r="H12" s="1020"/>
      <c r="I12" s="1020"/>
      <c r="J12" s="1020"/>
    </row>
    <row r="13" spans="1:10" ht="15">
      <c r="A13" s="170" t="s">
        <v>59</v>
      </c>
      <c r="B13" s="135" t="s">
        <v>883</v>
      </c>
      <c r="C13" s="142"/>
      <c r="D13" s="1008" t="s">
        <v>1238</v>
      </c>
      <c r="E13" s="1008"/>
      <c r="F13" s="1008"/>
      <c r="G13" s="1008"/>
      <c r="H13" s="1008"/>
      <c r="I13" s="1008"/>
      <c r="J13" s="189"/>
    </row>
    <row r="14" spans="1:10" ht="15">
      <c r="A14" s="170" t="s">
        <v>44</v>
      </c>
      <c r="B14" s="252" t="s">
        <v>879</v>
      </c>
      <c r="C14" s="142"/>
      <c r="D14" s="1008" t="s">
        <v>1236</v>
      </c>
      <c r="E14" s="1008"/>
      <c r="F14" s="1008"/>
      <c r="G14" s="1008"/>
      <c r="H14" s="1008"/>
      <c r="I14" s="1008"/>
      <c r="J14" s="189"/>
    </row>
    <row r="15" spans="1:10" ht="15">
      <c r="A15" s="170" t="s">
        <v>45</v>
      </c>
      <c r="B15" s="171" t="s">
        <v>81</v>
      </c>
      <c r="C15" s="142"/>
      <c r="D15" s="1009" t="s">
        <v>1233</v>
      </c>
      <c r="E15" s="1008"/>
      <c r="F15" s="1008"/>
      <c r="G15" s="1008"/>
      <c r="H15" s="1008"/>
      <c r="I15" s="1008"/>
      <c r="J15" s="189"/>
    </row>
    <row r="16" spans="1:10" ht="15">
      <c r="A16" s="170" t="s">
        <v>46</v>
      </c>
      <c r="B16" s="171" t="s">
        <v>396</v>
      </c>
      <c r="C16" s="142"/>
      <c r="D16" s="446" t="s">
        <v>1234</v>
      </c>
      <c r="E16" s="446"/>
      <c r="F16" s="446"/>
      <c r="G16" s="446"/>
      <c r="H16" s="446"/>
      <c r="I16" s="446"/>
      <c r="J16" s="189"/>
    </row>
    <row r="17" spans="1:10" ht="15">
      <c r="A17" s="170" t="s">
        <v>11</v>
      </c>
      <c r="B17" s="171" t="s">
        <v>177</v>
      </c>
      <c r="C17" s="142"/>
      <c r="D17" s="445" t="s">
        <v>1568</v>
      </c>
      <c r="E17" s="446"/>
      <c r="F17" s="446"/>
      <c r="G17" s="446"/>
      <c r="H17" s="446"/>
      <c r="J17" s="189"/>
    </row>
    <row r="18" spans="1:10" ht="15">
      <c r="A18" s="170" t="s">
        <v>10</v>
      </c>
      <c r="B18" s="171" t="s">
        <v>215</v>
      </c>
      <c r="C18" s="142"/>
      <c r="D18" s="445" t="s">
        <v>1569</v>
      </c>
      <c r="E18" s="446"/>
      <c r="F18" s="446"/>
      <c r="G18" s="446"/>
      <c r="H18" s="446"/>
      <c r="J18" s="189"/>
    </row>
    <row r="19" spans="1:10" ht="15">
      <c r="A19" s="170" t="s">
        <v>12</v>
      </c>
      <c r="B19" s="171" t="s">
        <v>663</v>
      </c>
      <c r="C19" s="142"/>
      <c r="D19" s="445" t="s">
        <v>1570</v>
      </c>
      <c r="E19" s="446"/>
      <c r="F19" s="446"/>
      <c r="G19" s="446"/>
      <c r="H19" s="446"/>
      <c r="I19" s="446"/>
      <c r="J19" s="189"/>
    </row>
    <row r="20" spans="1:10" ht="15">
      <c r="A20" s="170" t="s">
        <v>56</v>
      </c>
      <c r="B20" s="189" t="s">
        <v>216</v>
      </c>
      <c r="C20" s="142"/>
    </row>
    <row r="21" spans="1:10" ht="15">
      <c r="A21" s="170" t="s">
        <v>47</v>
      </c>
      <c r="B21" s="171" t="s">
        <v>181</v>
      </c>
      <c r="C21" s="142"/>
    </row>
    <row r="22" spans="1:10" ht="15">
      <c r="A22" s="170" t="s">
        <v>58</v>
      </c>
      <c r="B22" s="171" t="s">
        <v>64</v>
      </c>
      <c r="C22" s="142"/>
    </row>
    <row r="23" spans="1:10" ht="15">
      <c r="A23" s="170" t="s">
        <v>13</v>
      </c>
      <c r="B23" s="135" t="s">
        <v>880</v>
      </c>
      <c r="C23" s="142"/>
    </row>
    <row r="24" spans="1:10" ht="15">
      <c r="A24" s="170" t="s">
        <v>57</v>
      </c>
      <c r="B24" s="171" t="s">
        <v>116</v>
      </c>
      <c r="C24" s="142"/>
    </row>
    <row r="25" spans="1:10" ht="15">
      <c r="A25" s="170" t="s">
        <v>15</v>
      </c>
      <c r="B25" s="171"/>
      <c r="C25" s="142"/>
    </row>
    <row r="26" spans="1:10">
      <c r="A26" s="155"/>
      <c r="B26" s="156"/>
      <c r="C26" s="148"/>
    </row>
    <row r="27" spans="1:10">
      <c r="A27" s="104" t="s">
        <v>145</v>
      </c>
      <c r="B27" s="188"/>
    </row>
    <row r="28" spans="1:10">
      <c r="A28" s="103" t="s">
        <v>146</v>
      </c>
      <c r="B28" s="188"/>
    </row>
    <row r="29" spans="1:10">
      <c r="B29" s="188"/>
    </row>
  </sheetData>
  <mergeCells count="4">
    <mergeCell ref="D12:J12"/>
    <mergeCell ref="D13:I13"/>
    <mergeCell ref="D14:I14"/>
    <mergeCell ref="D15:I15"/>
  </mergeCells>
  <conditionalFormatting sqref="B27:B29">
    <cfRule type="duplicateValues" dxfId="49" priority="1" stopIfTrue="1"/>
  </conditionalFormatting>
  <hyperlinks>
    <hyperlink ref="A28" r:id="rId1" location="intro"/>
    <hyperlink ref="D1" location="'ProLiant Smart Buy Servers'!A1" display="Summary"/>
  </hyperlinks>
  <pageMargins left="0.7" right="0.7" top="0.75" bottom="0.75" header="0.3" footer="0.3"/>
  <pageSetup scale="47" fitToHeight="4"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zoomScale="80" zoomScaleNormal="80" workbookViewId="0">
      <selection activeCell="B23" sqref="A12:B23"/>
    </sheetView>
  </sheetViews>
  <sheetFormatPr defaultColWidth="8.88671875" defaultRowHeight="14.25"/>
  <cols>
    <col min="1" max="1" width="18.109375" style="105" customWidth="1"/>
    <col min="2" max="2" width="61.5546875" style="105" customWidth="1"/>
    <col min="3" max="3" width="14.6640625" style="105" customWidth="1"/>
    <col min="4" max="16384" width="8.88671875" style="105"/>
  </cols>
  <sheetData>
    <row r="1" spans="1:10" ht="15">
      <c r="A1" s="186" t="s">
        <v>881</v>
      </c>
      <c r="B1" s="141"/>
      <c r="C1" s="138"/>
      <c r="D1" s="311" t="s">
        <v>117</v>
      </c>
    </row>
    <row r="2" spans="1:10">
      <c r="A2" s="141"/>
      <c r="B2" s="141"/>
      <c r="C2" s="142"/>
    </row>
    <row r="3" spans="1:10" ht="15">
      <c r="A3" s="143" t="s">
        <v>36</v>
      </c>
      <c r="B3" s="252" t="s">
        <v>841</v>
      </c>
      <c r="C3" s="142"/>
    </row>
    <row r="4" spans="1:10" ht="15">
      <c r="A4" s="144" t="s">
        <v>62</v>
      </c>
      <c r="B4" s="127">
        <f>VLOOKUP($B$3,'ProLiant Smart Buy Servers'!B:Q,12,FALSE)</f>
        <v>1899</v>
      </c>
      <c r="C4" s="142"/>
    </row>
    <row r="5" spans="1:10" ht="21.75" customHeight="1">
      <c r="A5" s="145" t="s">
        <v>713</v>
      </c>
      <c r="B5" s="140">
        <f>VLOOKUP($B$3,'ProLiant Smart Buy Servers'!B:Q,13,FALSE)</f>
        <v>1531</v>
      </c>
      <c r="C5" s="142"/>
    </row>
    <row r="6" spans="1:10" ht="15">
      <c r="A6" s="143"/>
      <c r="B6" s="146"/>
      <c r="C6" s="142"/>
    </row>
    <row r="7" spans="1:10" ht="15">
      <c r="A7" s="143"/>
      <c r="B7" s="146"/>
      <c r="C7" s="142"/>
    </row>
    <row r="8" spans="1:10" ht="15">
      <c r="A8" s="143" t="s">
        <v>39</v>
      </c>
      <c r="B8" s="171" t="s">
        <v>845</v>
      </c>
      <c r="C8" s="142"/>
    </row>
    <row r="9" spans="1:10" ht="15">
      <c r="A9" s="143" t="s">
        <v>40</v>
      </c>
      <c r="B9" s="252" t="s">
        <v>881</v>
      </c>
      <c r="C9" s="142"/>
    </row>
    <row r="10" spans="1:10" ht="15">
      <c r="A10" s="147"/>
      <c r="B10" s="131"/>
      <c r="C10" s="148"/>
      <c r="D10" s="149" t="s">
        <v>1235</v>
      </c>
      <c r="E10" s="343"/>
      <c r="F10" s="343"/>
      <c r="G10" s="343"/>
      <c r="H10" s="339"/>
      <c r="I10" s="339"/>
      <c r="J10" s="189"/>
    </row>
    <row r="11" spans="1:10" ht="15">
      <c r="A11" s="149" t="s">
        <v>41</v>
      </c>
      <c r="B11" s="122"/>
      <c r="C11" s="142"/>
      <c r="D11" s="389" t="s">
        <v>1220</v>
      </c>
      <c r="E11" s="442">
        <v>476</v>
      </c>
      <c r="F11" s="343"/>
      <c r="G11" s="343"/>
      <c r="H11" s="339"/>
      <c r="I11" s="339"/>
      <c r="J11" s="189"/>
    </row>
    <row r="12" spans="1:10" ht="15">
      <c r="A12" s="170" t="s">
        <v>42</v>
      </c>
      <c r="B12" s="171" t="s">
        <v>214</v>
      </c>
      <c r="C12" s="142"/>
      <c r="D12" s="1020" t="s">
        <v>1240</v>
      </c>
      <c r="E12" s="1020"/>
      <c r="F12" s="1020"/>
      <c r="G12" s="1020"/>
      <c r="H12" s="1020"/>
      <c r="I12" s="1020"/>
      <c r="J12" s="1020"/>
    </row>
    <row r="13" spans="1:10" ht="25.5">
      <c r="A13" s="170" t="s">
        <v>59</v>
      </c>
      <c r="B13" s="135" t="s">
        <v>884</v>
      </c>
      <c r="C13" s="142"/>
      <c r="D13" s="1008" t="s">
        <v>1238</v>
      </c>
      <c r="E13" s="1008"/>
      <c r="F13" s="1008"/>
      <c r="G13" s="1008"/>
      <c r="H13" s="1008"/>
      <c r="I13" s="1008"/>
      <c r="J13" s="189"/>
    </row>
    <row r="14" spans="1:10" ht="15">
      <c r="A14" s="170" t="s">
        <v>44</v>
      </c>
      <c r="B14" s="135" t="s">
        <v>882</v>
      </c>
      <c r="C14" s="142"/>
      <c r="D14" s="1008" t="s">
        <v>1236</v>
      </c>
      <c r="E14" s="1008"/>
      <c r="F14" s="1008"/>
      <c r="G14" s="1008"/>
      <c r="H14" s="1008"/>
      <c r="I14" s="1008"/>
      <c r="J14" s="189"/>
    </row>
    <row r="15" spans="1:10" ht="15">
      <c r="A15" s="170" t="s">
        <v>45</v>
      </c>
      <c r="B15" s="171" t="s">
        <v>81</v>
      </c>
      <c r="C15" s="142"/>
      <c r="D15" s="1009" t="s">
        <v>1233</v>
      </c>
      <c r="E15" s="1008"/>
      <c r="F15" s="1008"/>
      <c r="G15" s="1008"/>
      <c r="H15" s="1008"/>
      <c r="I15" s="1008"/>
      <c r="J15" s="189"/>
    </row>
    <row r="16" spans="1:10" ht="15">
      <c r="A16" s="170" t="s">
        <v>46</v>
      </c>
      <c r="B16" s="171" t="s">
        <v>397</v>
      </c>
      <c r="C16" s="142"/>
      <c r="D16" s="446" t="s">
        <v>1234</v>
      </c>
      <c r="E16" s="446"/>
      <c r="F16" s="446"/>
      <c r="G16" s="446"/>
      <c r="H16" s="446"/>
      <c r="I16" s="446"/>
      <c r="J16" s="189"/>
    </row>
    <row r="17" spans="1:10" ht="15">
      <c r="A17" s="170" t="s">
        <v>11</v>
      </c>
      <c r="B17" s="171" t="s">
        <v>177</v>
      </c>
      <c r="C17" s="142"/>
      <c r="D17" s="445" t="s">
        <v>1568</v>
      </c>
      <c r="E17" s="446"/>
      <c r="F17" s="446"/>
      <c r="G17" s="446"/>
      <c r="H17" s="446"/>
      <c r="J17" s="189"/>
    </row>
    <row r="18" spans="1:10" ht="15">
      <c r="A18" s="170" t="s">
        <v>10</v>
      </c>
      <c r="B18" s="171" t="s">
        <v>215</v>
      </c>
      <c r="C18" s="142"/>
      <c r="D18" s="445" t="s">
        <v>1569</v>
      </c>
      <c r="E18" s="446"/>
      <c r="F18" s="446"/>
      <c r="G18" s="446"/>
      <c r="H18" s="446"/>
      <c r="J18" s="189"/>
    </row>
    <row r="19" spans="1:10" ht="15">
      <c r="A19" s="170" t="s">
        <v>12</v>
      </c>
      <c r="B19" s="171" t="s">
        <v>663</v>
      </c>
      <c r="C19" s="142"/>
      <c r="D19" s="445" t="s">
        <v>1570</v>
      </c>
      <c r="E19" s="446"/>
      <c r="F19" s="446"/>
      <c r="G19" s="446"/>
      <c r="H19" s="446"/>
      <c r="I19" s="446"/>
      <c r="J19" s="189"/>
    </row>
    <row r="20" spans="1:10" ht="15">
      <c r="A20" s="170" t="s">
        <v>56</v>
      </c>
      <c r="B20" s="252" t="s">
        <v>216</v>
      </c>
      <c r="C20" s="142"/>
    </row>
    <row r="21" spans="1:10" ht="15">
      <c r="A21" s="170" t="s">
        <v>47</v>
      </c>
      <c r="B21" s="171" t="s">
        <v>181</v>
      </c>
      <c r="C21" s="142"/>
    </row>
    <row r="22" spans="1:10" ht="15">
      <c r="A22" s="170" t="s">
        <v>58</v>
      </c>
      <c r="B22" s="171" t="s">
        <v>64</v>
      </c>
      <c r="C22" s="142"/>
    </row>
    <row r="23" spans="1:10" ht="15">
      <c r="A23" s="170" t="s">
        <v>13</v>
      </c>
      <c r="B23" s="252" t="s">
        <v>885</v>
      </c>
      <c r="C23" s="142"/>
    </row>
    <row r="24" spans="1:10" ht="15">
      <c r="A24" s="170" t="s">
        <v>57</v>
      </c>
      <c r="B24" s="171" t="s">
        <v>116</v>
      </c>
      <c r="C24" s="142"/>
    </row>
    <row r="25" spans="1:10" ht="15">
      <c r="A25" s="170" t="s">
        <v>15</v>
      </c>
      <c r="B25" s="171"/>
      <c r="C25" s="142"/>
    </row>
    <row r="26" spans="1:10">
      <c r="A26" s="155"/>
      <c r="B26" s="156"/>
      <c r="C26" s="148"/>
    </row>
    <row r="27" spans="1:10">
      <c r="A27" s="104" t="s">
        <v>145</v>
      </c>
      <c r="B27" s="188"/>
    </row>
    <row r="28" spans="1:10">
      <c r="A28" s="103" t="s">
        <v>146</v>
      </c>
      <c r="B28" s="188"/>
    </row>
    <row r="29" spans="1:10">
      <c r="B29" s="188"/>
    </row>
  </sheetData>
  <mergeCells count="4">
    <mergeCell ref="D12:J12"/>
    <mergeCell ref="D13:I13"/>
    <mergeCell ref="D14:I14"/>
    <mergeCell ref="D15:I15"/>
  </mergeCells>
  <conditionalFormatting sqref="B27:B29">
    <cfRule type="duplicateValues" dxfId="48" priority="1" stopIfTrue="1"/>
  </conditionalFormatting>
  <hyperlinks>
    <hyperlink ref="A28" r:id="rId1" location="intro"/>
    <hyperlink ref="D1" location="'ProLiant Smart Buy Servers'!A1" display="Summary"/>
  </hyperlinks>
  <pageMargins left="0.7" right="0.7" top="0.75" bottom="0.75" header="0.3" footer="0.3"/>
  <pageSetup scale="47" fitToHeight="4"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zoomScale="80" zoomScaleNormal="80" workbookViewId="0">
      <selection activeCell="A12" sqref="A12:B23"/>
    </sheetView>
  </sheetViews>
  <sheetFormatPr defaultColWidth="8.88671875" defaultRowHeight="14.25"/>
  <cols>
    <col min="1" max="1" width="18.109375" style="105" customWidth="1"/>
    <col min="2" max="2" width="61.5546875" style="105" customWidth="1"/>
    <col min="3" max="3" width="14.6640625" style="105" customWidth="1"/>
    <col min="4" max="16384" width="8.88671875" style="105"/>
  </cols>
  <sheetData>
    <row r="1" spans="1:10" ht="15">
      <c r="A1" s="186" t="s">
        <v>886</v>
      </c>
      <c r="B1" s="141"/>
      <c r="C1" s="138"/>
      <c r="D1" s="311" t="s">
        <v>117</v>
      </c>
    </row>
    <row r="2" spans="1:10">
      <c r="A2" s="141"/>
      <c r="B2" s="141"/>
      <c r="C2" s="142"/>
    </row>
    <row r="3" spans="1:10" ht="15">
      <c r="A3" s="143" t="s">
        <v>36</v>
      </c>
      <c r="B3" s="252" t="s">
        <v>842</v>
      </c>
      <c r="C3" s="142"/>
    </row>
    <row r="4" spans="1:10" ht="15">
      <c r="A4" s="144" t="s">
        <v>62</v>
      </c>
      <c r="B4" s="127">
        <f>VLOOKUP($B$3,'ProLiant Smart Buy Servers'!B:Q,12,FALSE)</f>
        <v>3399</v>
      </c>
      <c r="C4" s="142"/>
    </row>
    <row r="5" spans="1:10" ht="21.75" customHeight="1">
      <c r="A5" s="145" t="s">
        <v>713</v>
      </c>
      <c r="B5" s="140">
        <f>VLOOKUP($B$3,'ProLiant Smart Buy Servers'!B:Q,13,FALSE)</f>
        <v>2209</v>
      </c>
      <c r="C5" s="142"/>
    </row>
    <row r="6" spans="1:10" ht="15">
      <c r="A6" s="143"/>
      <c r="B6" s="146"/>
      <c r="C6" s="142"/>
    </row>
    <row r="7" spans="1:10" ht="15">
      <c r="A7" s="143"/>
      <c r="B7" s="146"/>
      <c r="C7" s="142"/>
    </row>
    <row r="8" spans="1:10" ht="15">
      <c r="A8" s="143" t="s">
        <v>39</v>
      </c>
      <c r="B8" s="171" t="s">
        <v>846</v>
      </c>
      <c r="C8" s="142"/>
    </row>
    <row r="9" spans="1:10" ht="15">
      <c r="A9" s="143" t="s">
        <v>40</v>
      </c>
      <c r="B9" s="252" t="s">
        <v>886</v>
      </c>
      <c r="C9" s="142"/>
    </row>
    <row r="10" spans="1:10" ht="15">
      <c r="A10" s="147"/>
      <c r="B10" s="131"/>
      <c r="C10" s="148"/>
      <c r="D10" s="149" t="s">
        <v>1235</v>
      </c>
      <c r="E10" s="343"/>
      <c r="F10" s="343"/>
      <c r="G10" s="343"/>
      <c r="H10" s="339"/>
      <c r="I10" s="339"/>
      <c r="J10" s="189"/>
    </row>
    <row r="11" spans="1:10" ht="15">
      <c r="A11" s="149" t="s">
        <v>41</v>
      </c>
      <c r="B11" s="122"/>
      <c r="C11" s="142"/>
      <c r="D11" s="389" t="s">
        <v>1220</v>
      </c>
      <c r="E11" s="442">
        <v>476</v>
      </c>
      <c r="F11" s="343"/>
      <c r="G11" s="343"/>
      <c r="H11" s="339"/>
      <c r="I11" s="339"/>
      <c r="J11" s="189"/>
    </row>
    <row r="12" spans="1:10" ht="15">
      <c r="A12" s="170" t="s">
        <v>42</v>
      </c>
      <c r="B12" s="171" t="s">
        <v>214</v>
      </c>
      <c r="C12" s="142"/>
      <c r="D12" s="1020" t="s">
        <v>1240</v>
      </c>
      <c r="E12" s="1020"/>
      <c r="F12" s="1020"/>
      <c r="G12" s="1020"/>
      <c r="H12" s="1020"/>
      <c r="I12" s="1020"/>
      <c r="J12" s="1020"/>
    </row>
    <row r="13" spans="1:10" ht="15">
      <c r="A13" s="170" t="s">
        <v>59</v>
      </c>
      <c r="B13" s="104" t="s">
        <v>887</v>
      </c>
      <c r="C13" s="142"/>
      <c r="D13" s="1008" t="s">
        <v>1238</v>
      </c>
      <c r="E13" s="1008"/>
      <c r="F13" s="1008"/>
      <c r="G13" s="1008"/>
      <c r="H13" s="1008"/>
      <c r="I13" s="1008"/>
      <c r="J13" s="189"/>
    </row>
    <row r="14" spans="1:10" ht="15">
      <c r="A14" s="170" t="s">
        <v>44</v>
      </c>
      <c r="B14" s="252" t="s">
        <v>888</v>
      </c>
      <c r="C14" s="142"/>
      <c r="D14" s="1008" t="s">
        <v>1236</v>
      </c>
      <c r="E14" s="1008"/>
      <c r="F14" s="1008"/>
      <c r="G14" s="1008"/>
      <c r="H14" s="1008"/>
      <c r="I14" s="1008"/>
      <c r="J14" s="189"/>
    </row>
    <row r="15" spans="1:10" ht="15">
      <c r="A15" s="170" t="s">
        <v>45</v>
      </c>
      <c r="B15" s="171" t="s">
        <v>81</v>
      </c>
      <c r="C15" s="142"/>
      <c r="D15" s="1009" t="s">
        <v>1233</v>
      </c>
      <c r="E15" s="1008"/>
      <c r="F15" s="1008"/>
      <c r="G15" s="1008"/>
      <c r="H15" s="1008"/>
      <c r="I15" s="1008"/>
      <c r="J15" s="189"/>
    </row>
    <row r="16" spans="1:10" ht="15">
      <c r="A16" s="170" t="s">
        <v>46</v>
      </c>
      <c r="B16" s="171" t="s">
        <v>397</v>
      </c>
      <c r="C16" s="142"/>
      <c r="D16" s="446" t="s">
        <v>1234</v>
      </c>
      <c r="E16" s="446"/>
      <c r="F16" s="446"/>
      <c r="G16" s="446"/>
      <c r="H16" s="446"/>
      <c r="I16" s="446"/>
      <c r="J16" s="189"/>
    </row>
    <row r="17" spans="1:10" ht="15">
      <c r="A17" s="170" t="s">
        <v>11</v>
      </c>
      <c r="B17" s="171" t="s">
        <v>177</v>
      </c>
      <c r="C17" s="142"/>
      <c r="D17" s="445" t="s">
        <v>1568</v>
      </c>
      <c r="E17" s="446"/>
      <c r="F17" s="446"/>
      <c r="G17" s="446"/>
      <c r="H17" s="446"/>
      <c r="J17" s="189"/>
    </row>
    <row r="18" spans="1:10" ht="15">
      <c r="A18" s="170" t="s">
        <v>10</v>
      </c>
      <c r="B18" s="171" t="s">
        <v>215</v>
      </c>
      <c r="C18" s="142"/>
      <c r="D18" s="445" t="s">
        <v>1569</v>
      </c>
      <c r="E18" s="446"/>
      <c r="F18" s="446"/>
      <c r="G18" s="446"/>
      <c r="H18" s="446"/>
      <c r="J18" s="189"/>
    </row>
    <row r="19" spans="1:10" ht="15">
      <c r="A19" s="170" t="s">
        <v>12</v>
      </c>
      <c r="B19" s="171" t="s">
        <v>663</v>
      </c>
      <c r="C19" s="142"/>
      <c r="D19" s="445" t="s">
        <v>1570</v>
      </c>
      <c r="E19" s="446"/>
      <c r="F19" s="446"/>
      <c r="G19" s="446"/>
      <c r="H19" s="446"/>
      <c r="I19" s="446"/>
      <c r="J19" s="189"/>
    </row>
    <row r="20" spans="1:10" ht="15">
      <c r="A20" s="170" t="s">
        <v>56</v>
      </c>
      <c r="B20" s="171" t="s">
        <v>420</v>
      </c>
      <c r="C20" s="142"/>
    </row>
    <row r="21" spans="1:10" ht="15">
      <c r="A21" s="170" t="s">
        <v>47</v>
      </c>
      <c r="B21" s="171" t="s">
        <v>181</v>
      </c>
      <c r="C21" s="142"/>
    </row>
    <row r="22" spans="1:10" ht="15">
      <c r="A22" s="170" t="s">
        <v>58</v>
      </c>
      <c r="B22" s="171" t="s">
        <v>64</v>
      </c>
      <c r="C22" s="142"/>
    </row>
    <row r="23" spans="1:10" ht="15">
      <c r="A23" s="170" t="s">
        <v>13</v>
      </c>
      <c r="B23" s="135" t="s">
        <v>885</v>
      </c>
      <c r="C23" s="142"/>
    </row>
    <row r="24" spans="1:10" ht="15">
      <c r="A24" s="170" t="s">
        <v>57</v>
      </c>
      <c r="B24" s="171" t="s">
        <v>116</v>
      </c>
      <c r="C24" s="142"/>
    </row>
    <row r="25" spans="1:10" ht="15">
      <c r="A25" s="170" t="s">
        <v>15</v>
      </c>
      <c r="B25" s="171"/>
      <c r="C25" s="142"/>
    </row>
    <row r="26" spans="1:10">
      <c r="A26" s="155"/>
      <c r="B26" s="156"/>
      <c r="C26" s="148"/>
    </row>
    <row r="27" spans="1:10">
      <c r="A27" s="104" t="s">
        <v>145</v>
      </c>
      <c r="B27" s="188"/>
    </row>
    <row r="28" spans="1:10">
      <c r="A28" s="103" t="s">
        <v>146</v>
      </c>
      <c r="B28" s="188"/>
    </row>
    <row r="29" spans="1:10">
      <c r="B29" s="188"/>
    </row>
  </sheetData>
  <mergeCells count="4">
    <mergeCell ref="D12:J12"/>
    <mergeCell ref="D13:I13"/>
    <mergeCell ref="D14:I14"/>
    <mergeCell ref="D15:I15"/>
  </mergeCells>
  <conditionalFormatting sqref="B27:B29">
    <cfRule type="duplicateValues" dxfId="47" priority="1" stopIfTrue="1"/>
  </conditionalFormatting>
  <hyperlinks>
    <hyperlink ref="A28" r:id="rId1" location="intro"/>
    <hyperlink ref="D1" location="'ProLiant Smart Buy Servers'!A1" display="Summary"/>
  </hyperlinks>
  <pageMargins left="0.7" right="0.7" top="0.75" bottom="0.75" header="0.3" footer="0.3"/>
  <pageSetup scale="47" fitToHeight="4"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zoomScale="80" zoomScaleNormal="80" workbookViewId="0">
      <selection activeCell="A12" sqref="A12:B23"/>
    </sheetView>
  </sheetViews>
  <sheetFormatPr defaultColWidth="8.88671875" defaultRowHeight="14.25"/>
  <cols>
    <col min="1" max="1" width="18.109375" style="105" customWidth="1"/>
    <col min="2" max="2" width="70.109375" style="105" bestFit="1" customWidth="1"/>
    <col min="3" max="3" width="14.6640625" style="105" customWidth="1"/>
    <col min="4" max="4" width="10.88671875" style="105" customWidth="1"/>
    <col min="5" max="16384" width="8.88671875" style="105"/>
  </cols>
  <sheetData>
    <row r="1" spans="1:10" ht="15">
      <c r="A1" s="193" t="s">
        <v>1756</v>
      </c>
      <c r="B1" s="141"/>
      <c r="C1" s="138"/>
      <c r="D1" s="311" t="s">
        <v>117</v>
      </c>
    </row>
    <row r="2" spans="1:10">
      <c r="A2" s="141"/>
      <c r="B2" s="141"/>
      <c r="C2" s="142"/>
    </row>
    <row r="3" spans="1:10" ht="15">
      <c r="A3" s="143" t="s">
        <v>36</v>
      </c>
      <c r="B3" s="252" t="s">
        <v>1638</v>
      </c>
      <c r="C3" s="142"/>
    </row>
    <row r="4" spans="1:10" ht="15">
      <c r="A4" s="144" t="s">
        <v>62</v>
      </c>
      <c r="B4" s="127">
        <f>VLOOKUP($B$3,'ProLiant Smart Buy Servers'!B:Q,12,FALSE)</f>
        <v>949</v>
      </c>
      <c r="C4" s="142"/>
    </row>
    <row r="5" spans="1:10" ht="21.75" customHeight="1">
      <c r="A5" s="145" t="s">
        <v>713</v>
      </c>
      <c r="B5" s="140">
        <f>VLOOKUP($B$3,'ProLiant Smart Buy Servers'!B:Q,13,FALSE)</f>
        <v>608</v>
      </c>
      <c r="C5" s="142"/>
    </row>
    <row r="6" spans="1:10" ht="15">
      <c r="A6" s="143"/>
      <c r="B6" s="146"/>
      <c r="C6" s="142"/>
    </row>
    <row r="7" spans="1:10" ht="15">
      <c r="A7" s="143"/>
      <c r="B7" s="146"/>
      <c r="C7" s="142"/>
    </row>
    <row r="8" spans="1:10" ht="15">
      <c r="A8" s="143" t="s">
        <v>39</v>
      </c>
      <c r="B8" s="171" t="s">
        <v>1727</v>
      </c>
      <c r="C8" s="142"/>
    </row>
    <row r="9" spans="1:10" ht="15">
      <c r="A9" s="143" t="s">
        <v>40</v>
      </c>
      <c r="B9" s="101" t="s">
        <v>1756</v>
      </c>
      <c r="C9" s="142"/>
    </row>
    <row r="10" spans="1:10" ht="15">
      <c r="A10" s="147"/>
      <c r="B10" s="131"/>
      <c r="C10" s="148"/>
      <c r="D10" s="485" t="s">
        <v>1235</v>
      </c>
      <c r="E10" s="343"/>
      <c r="F10" s="343"/>
      <c r="G10" s="343"/>
      <c r="H10" s="339"/>
      <c r="I10" s="339"/>
      <c r="J10" s="189"/>
    </row>
    <row r="11" spans="1:10" ht="15">
      <c r="A11" s="149" t="s">
        <v>41</v>
      </c>
      <c r="B11" s="122"/>
      <c r="C11" s="142"/>
      <c r="D11" s="389" t="s">
        <v>1477</v>
      </c>
      <c r="E11" s="442">
        <v>565</v>
      </c>
      <c r="F11" s="343"/>
      <c r="G11" s="343"/>
      <c r="H11" s="339"/>
      <c r="I11" s="339"/>
      <c r="J11" s="189"/>
    </row>
    <row r="12" spans="1:10" ht="15">
      <c r="A12" s="170" t="s">
        <v>42</v>
      </c>
      <c r="B12" s="171" t="s">
        <v>1728</v>
      </c>
      <c r="C12" s="142"/>
      <c r="D12" s="1020" t="s">
        <v>1240</v>
      </c>
      <c r="E12" s="1020"/>
      <c r="F12" s="1020"/>
      <c r="G12" s="1020"/>
      <c r="H12" s="1020"/>
      <c r="I12" s="1020"/>
      <c r="J12" s="1020"/>
    </row>
    <row r="13" spans="1:10" ht="15">
      <c r="A13" s="170" t="s">
        <v>59</v>
      </c>
      <c r="B13" s="104" t="s">
        <v>1418</v>
      </c>
      <c r="C13" s="142"/>
      <c r="D13" s="1008" t="s">
        <v>1238</v>
      </c>
      <c r="E13" s="1008"/>
      <c r="F13" s="1008"/>
      <c r="G13" s="1008"/>
      <c r="H13" s="1008"/>
      <c r="I13" s="1008"/>
      <c r="J13" s="189"/>
    </row>
    <row r="14" spans="1:10" ht="15">
      <c r="A14" s="170" t="s">
        <v>44</v>
      </c>
      <c r="B14" s="189" t="s">
        <v>1452</v>
      </c>
      <c r="C14" s="142"/>
      <c r="D14" s="1008" t="s">
        <v>1236</v>
      </c>
      <c r="E14" s="1008"/>
      <c r="F14" s="1008"/>
      <c r="G14" s="1008"/>
      <c r="H14" s="1008"/>
      <c r="I14" s="1008"/>
      <c r="J14" s="189"/>
    </row>
    <row r="15" spans="1:10" ht="15">
      <c r="A15" s="170" t="s">
        <v>45</v>
      </c>
      <c r="B15" s="171" t="s">
        <v>1729</v>
      </c>
      <c r="C15" s="142"/>
      <c r="D15" s="1009" t="s">
        <v>1233</v>
      </c>
      <c r="E15" s="1008"/>
      <c r="F15" s="1008"/>
      <c r="G15" s="1008"/>
      <c r="H15" s="1008"/>
      <c r="I15" s="1008"/>
      <c r="J15" s="189"/>
    </row>
    <row r="16" spans="1:10" ht="15">
      <c r="A16" s="170" t="s">
        <v>46</v>
      </c>
      <c r="B16" s="189" t="s">
        <v>1420</v>
      </c>
      <c r="C16" s="142"/>
      <c r="D16" s="483" t="s">
        <v>1234</v>
      </c>
      <c r="E16" s="483"/>
      <c r="F16" s="483"/>
      <c r="G16" s="483"/>
      <c r="H16" s="483"/>
      <c r="I16" s="483"/>
      <c r="J16" s="189"/>
    </row>
    <row r="17" spans="1:10" ht="15">
      <c r="A17" s="170" t="s">
        <v>11</v>
      </c>
      <c r="B17" s="171" t="s">
        <v>177</v>
      </c>
      <c r="C17" s="142"/>
      <c r="D17" s="484" t="s">
        <v>1568</v>
      </c>
      <c r="E17" s="483"/>
      <c r="F17" s="483"/>
      <c r="G17" s="483"/>
      <c r="H17" s="483"/>
      <c r="J17" s="189"/>
    </row>
    <row r="18" spans="1:10" ht="15">
      <c r="A18" s="170" t="s">
        <v>10</v>
      </c>
      <c r="B18" s="171" t="s">
        <v>1419</v>
      </c>
      <c r="C18" s="142"/>
      <c r="D18" s="484" t="s">
        <v>1569</v>
      </c>
      <c r="E18" s="483"/>
      <c r="F18" s="483"/>
      <c r="G18" s="483"/>
      <c r="H18" s="483"/>
      <c r="J18" s="189"/>
    </row>
    <row r="19" spans="1:10" ht="15">
      <c r="A19" s="170" t="s">
        <v>12</v>
      </c>
      <c r="B19" s="171" t="s">
        <v>1741</v>
      </c>
      <c r="C19" s="142"/>
      <c r="D19" s="484" t="s">
        <v>1570</v>
      </c>
      <c r="E19" s="483"/>
      <c r="F19" s="483"/>
      <c r="G19" s="483"/>
      <c r="H19" s="483"/>
      <c r="I19" s="483"/>
      <c r="J19" s="189"/>
    </row>
    <row r="20" spans="1:10" ht="15">
      <c r="A20" s="170" t="s">
        <v>56</v>
      </c>
      <c r="B20" s="171" t="s">
        <v>1750</v>
      </c>
      <c r="C20" s="142"/>
    </row>
    <row r="21" spans="1:10" ht="15">
      <c r="A21" s="170" t="s">
        <v>47</v>
      </c>
      <c r="B21" s="171" t="s">
        <v>1754</v>
      </c>
      <c r="C21" s="142"/>
    </row>
    <row r="22" spans="1:10" ht="15">
      <c r="A22" s="170" t="s">
        <v>58</v>
      </c>
      <c r="B22" s="171" t="s">
        <v>313</v>
      </c>
      <c r="C22" s="142"/>
    </row>
    <row r="23" spans="1:10" ht="15">
      <c r="A23" s="170" t="s">
        <v>13</v>
      </c>
      <c r="B23" s="135" t="s">
        <v>1742</v>
      </c>
      <c r="C23" s="142"/>
    </row>
    <row r="24" spans="1:10" ht="15">
      <c r="A24" s="170" t="s">
        <v>57</v>
      </c>
      <c r="B24" s="171" t="s">
        <v>330</v>
      </c>
      <c r="C24" s="142"/>
    </row>
    <row r="25" spans="1:10" ht="15">
      <c r="A25" s="170" t="s">
        <v>15</v>
      </c>
      <c r="B25" s="171"/>
      <c r="C25" s="142"/>
    </row>
    <row r="26" spans="1:10">
      <c r="A26" s="155"/>
      <c r="B26" s="156"/>
      <c r="C26" s="148"/>
    </row>
    <row r="27" spans="1:10">
      <c r="A27" s="104" t="s">
        <v>145</v>
      </c>
      <c r="B27" s="188"/>
    </row>
    <row r="28" spans="1:10">
      <c r="A28" s="103" t="s">
        <v>146</v>
      </c>
      <c r="B28" s="188"/>
    </row>
    <row r="29" spans="1:10">
      <c r="B29" s="188"/>
    </row>
  </sheetData>
  <mergeCells count="4">
    <mergeCell ref="D12:J12"/>
    <mergeCell ref="D13:I13"/>
    <mergeCell ref="D14:I14"/>
    <mergeCell ref="D15:I15"/>
  </mergeCells>
  <conditionalFormatting sqref="B27:B29">
    <cfRule type="duplicateValues" dxfId="46" priority="1" stopIfTrue="1"/>
  </conditionalFormatting>
  <hyperlinks>
    <hyperlink ref="A28" r:id="rId1" location="intro"/>
    <hyperlink ref="D1" location="'ProLiant Smart Buy Servers'!A1" display="Summary"/>
  </hyperlinks>
  <pageMargins left="0.7" right="0.7" top="0.75" bottom="0.75" header="0.3" footer="0.3"/>
  <pageSetup scale="44" fitToHeight="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M173"/>
  <sheetViews>
    <sheetView showGridLines="0" zoomScale="86" zoomScaleNormal="86" workbookViewId="0">
      <pane ySplit="4" topLeftCell="A5" activePane="bottomLeft" state="frozen"/>
      <selection pane="bottomLeft" activeCell="C66" sqref="C66"/>
    </sheetView>
  </sheetViews>
  <sheetFormatPr defaultRowHeight="18"/>
  <cols>
    <col min="1" max="1" width="8.88671875" style="82"/>
    <col min="2" max="2" width="17.77734375" style="801" customWidth="1"/>
    <col min="3" max="3" width="58.6640625" style="802" customWidth="1"/>
    <col min="4" max="4" width="11.33203125" style="799" customWidth="1"/>
    <col min="5" max="5" width="11.6640625" style="799" customWidth="1"/>
    <col min="6" max="6" width="11.21875" style="799" customWidth="1"/>
    <col min="7" max="7" width="8.88671875" style="800"/>
    <col min="8" max="9" width="8.88671875" style="231"/>
    <col min="10" max="10" width="25.6640625" style="231" bestFit="1" customWidth="1"/>
    <col min="11" max="16384" width="8.88671875" style="231"/>
  </cols>
  <sheetData>
    <row r="1" spans="1:13" ht="27.75" customHeight="1">
      <c r="B1" s="991" t="s">
        <v>1938</v>
      </c>
      <c r="C1" s="992"/>
      <c r="D1" s="992"/>
      <c r="E1" s="992"/>
      <c r="F1" s="992"/>
      <c r="G1" s="993"/>
    </row>
    <row r="2" spans="1:13" ht="33" customHeight="1">
      <c r="B2" s="994" t="s">
        <v>2159</v>
      </c>
      <c r="C2" s="995"/>
      <c r="D2" s="995"/>
      <c r="E2" s="995"/>
      <c r="F2" s="995"/>
      <c r="G2" s="996"/>
      <c r="I2" s="997" t="s">
        <v>1939</v>
      </c>
      <c r="J2" s="998"/>
      <c r="K2" s="998"/>
      <c r="L2" s="998"/>
      <c r="M2" s="999"/>
    </row>
    <row r="3" spans="1:13" ht="21.75">
      <c r="B3" s="712"/>
      <c r="C3" s="713"/>
      <c r="D3" s="714"/>
      <c r="E3" s="715"/>
      <c r="F3" s="716"/>
      <c r="G3" s="717"/>
      <c r="I3" s="1000"/>
      <c r="J3" s="1001"/>
      <c r="K3" s="1001"/>
      <c r="L3" s="1001"/>
      <c r="M3" s="1002"/>
    </row>
    <row r="4" spans="1:13" ht="51.75" customHeight="1" thickBot="1">
      <c r="B4" s="290" t="s">
        <v>34</v>
      </c>
      <c r="C4" s="265" t="s">
        <v>35</v>
      </c>
      <c r="D4" s="512" t="s">
        <v>31</v>
      </c>
      <c r="E4" s="512" t="s">
        <v>718</v>
      </c>
      <c r="F4" s="2" t="s">
        <v>719</v>
      </c>
      <c r="G4" s="718" t="s">
        <v>52</v>
      </c>
    </row>
    <row r="5" spans="1:13" ht="21.75">
      <c r="B5" s="719" t="s">
        <v>1940</v>
      </c>
      <c r="C5" s="713"/>
      <c r="D5" s="714"/>
      <c r="E5" s="715"/>
      <c r="F5" s="720"/>
      <c r="G5" s="721"/>
    </row>
    <row r="6" spans="1:13" ht="18" customHeight="1">
      <c r="A6" s="722"/>
      <c r="B6" s="912" t="s">
        <v>1941</v>
      </c>
      <c r="C6" s="913"/>
      <c r="D6" s="914"/>
      <c r="E6" s="914"/>
      <c r="F6" s="915"/>
      <c r="G6" s="916"/>
    </row>
    <row r="7" spans="1:13">
      <c r="A7" s="722"/>
      <c r="B7" s="723" t="s">
        <v>1942</v>
      </c>
      <c r="C7" s="724" t="s">
        <v>1943</v>
      </c>
      <c r="D7" s="725">
        <v>318.5</v>
      </c>
      <c r="E7" s="726">
        <v>171</v>
      </c>
      <c r="F7" s="727">
        <v>0.35</v>
      </c>
      <c r="G7" s="728"/>
    </row>
    <row r="8" spans="1:13">
      <c r="A8" s="722"/>
      <c r="B8" s="729" t="s">
        <v>1721</v>
      </c>
      <c r="C8" s="730" t="s">
        <v>1944</v>
      </c>
      <c r="D8" s="731">
        <v>601</v>
      </c>
      <c r="E8" s="732">
        <v>324</v>
      </c>
      <c r="F8" s="733">
        <v>0.35</v>
      </c>
      <c r="G8" s="728"/>
    </row>
    <row r="9" spans="1:13">
      <c r="A9" s="722"/>
      <c r="B9" s="729" t="s">
        <v>1720</v>
      </c>
      <c r="C9" s="730" t="s">
        <v>1945</v>
      </c>
      <c r="D9" s="731">
        <v>911</v>
      </c>
      <c r="E9" s="732">
        <v>608</v>
      </c>
      <c r="F9" s="733">
        <v>0.4</v>
      </c>
      <c r="G9" s="728"/>
    </row>
    <row r="10" spans="1:13">
      <c r="A10" s="722"/>
      <c r="B10" s="729" t="s">
        <v>1719</v>
      </c>
      <c r="C10" s="730" t="s">
        <v>1946</v>
      </c>
      <c r="D10" s="731">
        <v>1149</v>
      </c>
      <c r="E10" s="732">
        <v>766</v>
      </c>
      <c r="F10" s="733">
        <v>0.4</v>
      </c>
      <c r="G10" s="728"/>
    </row>
    <row r="11" spans="1:13">
      <c r="A11" s="722"/>
      <c r="B11" s="917" t="s">
        <v>1947</v>
      </c>
      <c r="C11" s="913"/>
      <c r="D11" s="914"/>
      <c r="E11" s="914"/>
      <c r="F11" s="915"/>
      <c r="G11" s="916"/>
    </row>
    <row r="12" spans="1:13">
      <c r="A12" s="722"/>
      <c r="B12" s="723" t="s">
        <v>1948</v>
      </c>
      <c r="C12" s="724" t="s">
        <v>1949</v>
      </c>
      <c r="D12" s="725">
        <v>371.8</v>
      </c>
      <c r="E12" s="726">
        <v>200</v>
      </c>
      <c r="F12" s="727">
        <v>0.35</v>
      </c>
      <c r="G12" s="728"/>
    </row>
    <row r="13" spans="1:13">
      <c r="A13" s="722"/>
      <c r="B13" s="729" t="s">
        <v>1717</v>
      </c>
      <c r="C13" s="730" t="s">
        <v>1950</v>
      </c>
      <c r="D13" s="731">
        <v>705</v>
      </c>
      <c r="E13" s="732">
        <v>380</v>
      </c>
      <c r="F13" s="733">
        <v>0.35</v>
      </c>
      <c r="G13" s="728"/>
    </row>
    <row r="14" spans="1:13">
      <c r="A14" s="722"/>
      <c r="B14" s="729" t="s">
        <v>1716</v>
      </c>
      <c r="C14" s="730" t="s">
        <v>1951</v>
      </c>
      <c r="D14" s="731">
        <v>1070</v>
      </c>
      <c r="E14" s="732">
        <v>713</v>
      </c>
      <c r="F14" s="733">
        <v>0.4</v>
      </c>
      <c r="G14" s="728"/>
    </row>
    <row r="15" spans="1:13">
      <c r="A15" s="722"/>
      <c r="B15" s="729" t="s">
        <v>1715</v>
      </c>
      <c r="C15" s="730" t="s">
        <v>1952</v>
      </c>
      <c r="D15" s="731">
        <v>1349</v>
      </c>
      <c r="E15" s="732">
        <v>900</v>
      </c>
      <c r="F15" s="733">
        <v>0.4</v>
      </c>
      <c r="G15" s="728"/>
    </row>
    <row r="16" spans="1:13">
      <c r="A16" s="722"/>
      <c r="B16" s="917" t="s">
        <v>1953</v>
      </c>
      <c r="C16" s="913"/>
      <c r="D16" s="914"/>
      <c r="E16" s="914"/>
      <c r="F16" s="915"/>
      <c r="G16" s="916"/>
    </row>
    <row r="17" spans="1:7">
      <c r="A17" s="722"/>
      <c r="B17" s="729" t="s">
        <v>1714</v>
      </c>
      <c r="C17" s="730" t="s">
        <v>1954</v>
      </c>
      <c r="D17" s="731">
        <v>319</v>
      </c>
      <c r="E17" s="733" t="s">
        <v>97</v>
      </c>
      <c r="F17" s="733" t="s">
        <v>97</v>
      </c>
      <c r="G17" s="734"/>
    </row>
    <row r="18" spans="1:7">
      <c r="A18" s="722"/>
      <c r="B18" s="729" t="s">
        <v>1713</v>
      </c>
      <c r="C18" s="730" t="s">
        <v>1955</v>
      </c>
      <c r="D18" s="731">
        <v>440</v>
      </c>
      <c r="E18" s="732">
        <v>237</v>
      </c>
      <c r="F18" s="733">
        <v>0.35</v>
      </c>
      <c r="G18" s="734"/>
    </row>
    <row r="19" spans="1:7">
      <c r="A19" s="722"/>
      <c r="B19" s="723" t="s">
        <v>1956</v>
      </c>
      <c r="C19" s="735" t="s">
        <v>1957</v>
      </c>
      <c r="D19" s="725">
        <v>602</v>
      </c>
      <c r="E19" s="726">
        <v>401</v>
      </c>
      <c r="F19" s="727">
        <v>0.4</v>
      </c>
      <c r="G19" s="736">
        <v>25</v>
      </c>
    </row>
    <row r="20" spans="1:7">
      <c r="A20" s="722"/>
      <c r="B20" s="729" t="s">
        <v>1712</v>
      </c>
      <c r="C20" s="730" t="s">
        <v>1958</v>
      </c>
      <c r="D20" s="731">
        <v>675</v>
      </c>
      <c r="E20" s="732">
        <v>450</v>
      </c>
      <c r="F20" s="733">
        <v>0.4</v>
      </c>
      <c r="G20" s="734"/>
    </row>
    <row r="21" spans="1:7">
      <c r="A21" s="722"/>
      <c r="B21" s="729" t="s">
        <v>1711</v>
      </c>
      <c r="C21" s="730" t="s">
        <v>1959</v>
      </c>
      <c r="D21" s="731">
        <v>870</v>
      </c>
      <c r="E21" s="732">
        <v>580</v>
      </c>
      <c r="F21" s="733">
        <v>0.4</v>
      </c>
      <c r="G21" s="734"/>
    </row>
    <row r="22" spans="1:7">
      <c r="A22" s="722"/>
      <c r="B22" s="917" t="s">
        <v>1960</v>
      </c>
      <c r="C22" s="913"/>
      <c r="D22" s="914"/>
      <c r="E22" s="914"/>
      <c r="F22" s="915"/>
      <c r="G22" s="916"/>
    </row>
    <row r="23" spans="1:7">
      <c r="A23" s="722"/>
      <c r="B23" s="723" t="s">
        <v>1961</v>
      </c>
      <c r="C23" s="735" t="s">
        <v>1962</v>
      </c>
      <c r="D23" s="725">
        <v>367.25</v>
      </c>
      <c r="E23" s="726">
        <v>198</v>
      </c>
      <c r="F23" s="727">
        <v>0.35</v>
      </c>
      <c r="G23" s="728"/>
    </row>
    <row r="24" spans="1:7">
      <c r="A24" s="722"/>
      <c r="B24" s="729" t="s">
        <v>1478</v>
      </c>
      <c r="C24" s="730" t="s">
        <v>1963</v>
      </c>
      <c r="D24" s="731">
        <v>767</v>
      </c>
      <c r="E24" s="732">
        <v>413</v>
      </c>
      <c r="F24" s="733">
        <v>0.35</v>
      </c>
      <c r="G24" s="728"/>
    </row>
    <row r="25" spans="1:7">
      <c r="A25" s="722"/>
      <c r="B25" s="737" t="s">
        <v>1964</v>
      </c>
      <c r="C25" s="735" t="s">
        <v>1965</v>
      </c>
      <c r="D25" s="725">
        <v>1043</v>
      </c>
      <c r="E25" s="726">
        <v>696</v>
      </c>
      <c r="F25" s="727">
        <v>0.4</v>
      </c>
      <c r="G25" s="736">
        <v>25</v>
      </c>
    </row>
    <row r="26" spans="1:7">
      <c r="A26" s="722"/>
      <c r="B26" s="729" t="s">
        <v>1479</v>
      </c>
      <c r="C26" s="730" t="s">
        <v>1966</v>
      </c>
      <c r="D26" s="731">
        <v>1168</v>
      </c>
      <c r="E26" s="732">
        <v>779</v>
      </c>
      <c r="F26" s="733">
        <v>0.4</v>
      </c>
      <c r="G26" s="728"/>
    </row>
    <row r="27" spans="1:7">
      <c r="A27" s="722"/>
      <c r="B27" s="729" t="s">
        <v>1480</v>
      </c>
      <c r="C27" s="730" t="s">
        <v>1967</v>
      </c>
      <c r="D27" s="731">
        <v>1504</v>
      </c>
      <c r="E27" s="732">
        <v>1002</v>
      </c>
      <c r="F27" s="733">
        <v>0.4</v>
      </c>
      <c r="G27" s="728"/>
    </row>
    <row r="28" spans="1:7">
      <c r="A28" s="722"/>
      <c r="B28" s="917" t="s">
        <v>1968</v>
      </c>
      <c r="C28" s="913"/>
      <c r="D28" s="914"/>
      <c r="E28" s="914"/>
      <c r="F28" s="915"/>
      <c r="G28" s="916"/>
    </row>
    <row r="29" spans="1:7">
      <c r="A29" s="722"/>
      <c r="B29" s="723" t="s">
        <v>1969</v>
      </c>
      <c r="C29" s="735" t="s">
        <v>1970</v>
      </c>
      <c r="D29" s="725">
        <v>378.95</v>
      </c>
      <c r="E29" s="726">
        <v>204</v>
      </c>
      <c r="F29" s="727">
        <v>0.35</v>
      </c>
      <c r="G29" s="728"/>
    </row>
    <row r="30" spans="1:7">
      <c r="A30" s="722"/>
      <c r="B30" s="729" t="s">
        <v>1482</v>
      </c>
      <c r="C30" s="730" t="s">
        <v>1971</v>
      </c>
      <c r="D30" s="738">
        <v>796</v>
      </c>
      <c r="E30" s="732">
        <v>428</v>
      </c>
      <c r="F30" s="733">
        <v>0.35</v>
      </c>
      <c r="G30" s="728"/>
    </row>
    <row r="31" spans="1:7">
      <c r="A31" s="722"/>
      <c r="B31" s="737" t="s">
        <v>1972</v>
      </c>
      <c r="C31" s="735" t="s">
        <v>1973</v>
      </c>
      <c r="D31" s="725">
        <v>1084</v>
      </c>
      <c r="E31" s="726">
        <v>722</v>
      </c>
      <c r="F31" s="727">
        <v>0.4</v>
      </c>
      <c r="G31" s="736">
        <v>25</v>
      </c>
    </row>
    <row r="32" spans="1:7">
      <c r="A32" s="722"/>
      <c r="B32" s="729" t="s">
        <v>1483</v>
      </c>
      <c r="C32" s="730" t="s">
        <v>1974</v>
      </c>
      <c r="D32" s="731">
        <v>1208</v>
      </c>
      <c r="E32" s="732"/>
      <c r="F32" s="733">
        <v>0.4</v>
      </c>
      <c r="G32" s="728"/>
    </row>
    <row r="33" spans="1:7">
      <c r="A33" s="722"/>
      <c r="B33" s="729" t="s">
        <v>1484</v>
      </c>
      <c r="C33" s="730" t="s">
        <v>1975</v>
      </c>
      <c r="D33" s="731">
        <v>1558</v>
      </c>
      <c r="E33" s="732"/>
      <c r="F33" s="733">
        <v>0.4</v>
      </c>
      <c r="G33" s="728"/>
    </row>
    <row r="34" spans="1:7">
      <c r="A34" s="722"/>
      <c r="B34" s="917" t="s">
        <v>1976</v>
      </c>
      <c r="C34" s="913"/>
      <c r="D34" s="914"/>
      <c r="E34" s="914"/>
      <c r="F34" s="915"/>
      <c r="G34" s="916"/>
    </row>
    <row r="35" spans="1:7">
      <c r="A35" s="722"/>
      <c r="B35" s="729" t="s">
        <v>1486</v>
      </c>
      <c r="C35" s="730" t="s">
        <v>1485</v>
      </c>
      <c r="D35" s="731">
        <v>166</v>
      </c>
      <c r="E35" s="732">
        <v>0</v>
      </c>
      <c r="F35" s="733">
        <v>0</v>
      </c>
      <c r="G35" s="728"/>
    </row>
    <row r="36" spans="1:7">
      <c r="A36" s="722"/>
      <c r="B36" s="729" t="s">
        <v>1488</v>
      </c>
      <c r="C36" s="739" t="s">
        <v>1487</v>
      </c>
      <c r="D36" s="731">
        <v>874</v>
      </c>
      <c r="E36" s="732">
        <v>471</v>
      </c>
      <c r="F36" s="733">
        <v>0.35</v>
      </c>
      <c r="G36" s="728"/>
    </row>
    <row r="37" spans="1:7">
      <c r="A37" s="722"/>
      <c r="B37" s="723" t="s">
        <v>1977</v>
      </c>
      <c r="C37" s="735" t="s">
        <v>1978</v>
      </c>
      <c r="D37" s="725">
        <v>1450</v>
      </c>
      <c r="E37" s="726">
        <v>966</v>
      </c>
      <c r="F37" s="727">
        <v>0.4</v>
      </c>
      <c r="G37" s="736">
        <v>25</v>
      </c>
    </row>
    <row r="38" spans="1:7">
      <c r="A38" s="722"/>
      <c r="B38" s="737" t="s">
        <v>1979</v>
      </c>
      <c r="C38" s="735" t="s">
        <v>1980</v>
      </c>
      <c r="D38" s="725">
        <v>1570</v>
      </c>
      <c r="E38" s="726">
        <v>1046</v>
      </c>
      <c r="F38" s="727">
        <v>0.4</v>
      </c>
      <c r="G38" s="736">
        <v>25</v>
      </c>
    </row>
    <row r="39" spans="1:7">
      <c r="A39" s="722"/>
      <c r="B39" s="729" t="s">
        <v>1490</v>
      </c>
      <c r="C39" s="730" t="s">
        <v>1489</v>
      </c>
      <c r="D39" s="731">
        <v>1330</v>
      </c>
      <c r="E39" s="732">
        <v>887</v>
      </c>
      <c r="F39" s="733">
        <v>0.4</v>
      </c>
      <c r="G39" s="728"/>
    </row>
    <row r="40" spans="1:7">
      <c r="A40" s="722"/>
      <c r="B40" s="729" t="s">
        <v>1492</v>
      </c>
      <c r="C40" s="730" t="s">
        <v>1491</v>
      </c>
      <c r="D40" s="731">
        <v>1973</v>
      </c>
      <c r="E40" s="732">
        <v>1316</v>
      </c>
      <c r="F40" s="733">
        <v>0.4</v>
      </c>
      <c r="G40" s="728"/>
    </row>
    <row r="41" spans="1:7">
      <c r="A41" s="722"/>
      <c r="B41" s="917" t="s">
        <v>1981</v>
      </c>
      <c r="C41" s="913"/>
      <c r="D41" s="914"/>
      <c r="E41" s="914"/>
      <c r="F41" s="915"/>
      <c r="G41" s="916"/>
    </row>
    <row r="42" spans="1:7">
      <c r="A42" s="722"/>
      <c r="B42" s="729" t="s">
        <v>1493</v>
      </c>
      <c r="C42" s="730" t="s">
        <v>1982</v>
      </c>
      <c r="D42" s="731">
        <v>233</v>
      </c>
      <c r="E42" s="733" t="s">
        <v>97</v>
      </c>
      <c r="F42" s="733" t="s">
        <v>97</v>
      </c>
      <c r="G42" s="734"/>
    </row>
    <row r="43" spans="1:7">
      <c r="A43" s="722"/>
      <c r="B43" s="729" t="s">
        <v>1494</v>
      </c>
      <c r="C43" s="730" t="s">
        <v>1983</v>
      </c>
      <c r="D43" s="731">
        <v>1184</v>
      </c>
      <c r="E43" s="732">
        <v>637</v>
      </c>
      <c r="F43" s="733">
        <v>0.35</v>
      </c>
      <c r="G43" s="734"/>
    </row>
    <row r="44" spans="1:7">
      <c r="A44" s="722"/>
      <c r="B44" s="723" t="s">
        <v>1984</v>
      </c>
      <c r="C44" s="735" t="s">
        <v>1985</v>
      </c>
      <c r="D44" s="725">
        <v>1959</v>
      </c>
      <c r="E44" s="726">
        <v>1306</v>
      </c>
      <c r="F44" s="727">
        <v>0.4</v>
      </c>
      <c r="G44" s="736">
        <v>25</v>
      </c>
    </row>
    <row r="45" spans="1:7">
      <c r="A45" s="722"/>
      <c r="B45" s="737" t="s">
        <v>1986</v>
      </c>
      <c r="C45" s="735" t="s">
        <v>1987</v>
      </c>
      <c r="D45" s="725">
        <v>2079</v>
      </c>
      <c r="E45" s="726">
        <v>1386</v>
      </c>
      <c r="F45" s="727">
        <v>0.4</v>
      </c>
      <c r="G45" s="736">
        <v>25</v>
      </c>
    </row>
    <row r="46" spans="1:7">
      <c r="A46" s="722"/>
      <c r="B46" s="729" t="s">
        <v>1495</v>
      </c>
      <c r="C46" s="730" t="s">
        <v>1988</v>
      </c>
      <c r="D46" s="731">
        <v>1798</v>
      </c>
      <c r="E46" s="732">
        <v>1199</v>
      </c>
      <c r="F46" s="733">
        <v>0.4</v>
      </c>
      <c r="G46" s="734"/>
    </row>
    <row r="47" spans="1:7">
      <c r="A47" s="722"/>
      <c r="B47" s="729" t="s">
        <v>1496</v>
      </c>
      <c r="C47" s="730" t="s">
        <v>1989</v>
      </c>
      <c r="D47" s="731">
        <v>2665</v>
      </c>
      <c r="E47" s="732">
        <v>1776</v>
      </c>
      <c r="F47" s="733">
        <v>0.4</v>
      </c>
      <c r="G47" s="734"/>
    </row>
    <row r="48" spans="1:7">
      <c r="A48" s="722"/>
      <c r="B48" s="912" t="s">
        <v>1990</v>
      </c>
      <c r="C48" s="913"/>
      <c r="D48" s="914"/>
      <c r="E48" s="914"/>
      <c r="F48" s="915"/>
      <c r="G48" s="916"/>
    </row>
    <row r="49" spans="1:10" s="743" customFormat="1">
      <c r="A49" s="740"/>
      <c r="B49" s="735" t="s">
        <v>1991</v>
      </c>
      <c r="C49" s="737" t="s">
        <v>1992</v>
      </c>
      <c r="D49" s="725">
        <v>299.43899999999996</v>
      </c>
      <c r="E49" s="741" t="s">
        <v>97</v>
      </c>
      <c r="F49" s="741" t="s">
        <v>97</v>
      </c>
      <c r="G49" s="742"/>
      <c r="H49" s="231"/>
    </row>
    <row r="50" spans="1:10" s="743" customFormat="1">
      <c r="A50" s="740"/>
      <c r="B50" s="744" t="s">
        <v>1993</v>
      </c>
      <c r="C50" s="745" t="s">
        <v>1994</v>
      </c>
      <c r="D50" s="746">
        <v>1677</v>
      </c>
      <c r="E50" s="747">
        <v>902.50063</v>
      </c>
      <c r="F50" s="748">
        <v>0.35</v>
      </c>
      <c r="G50" s="742"/>
      <c r="H50" s="231"/>
      <c r="I50" s="918"/>
      <c r="J50" s="919"/>
    </row>
    <row r="51" spans="1:10">
      <c r="A51" s="749"/>
      <c r="B51" s="750" t="s">
        <v>1995</v>
      </c>
      <c r="C51" s="744" t="s">
        <v>1996</v>
      </c>
      <c r="D51" s="746">
        <v>2791</v>
      </c>
      <c r="E51" s="747">
        <v>1861</v>
      </c>
      <c r="F51" s="748">
        <v>0.4</v>
      </c>
      <c r="G51" s="751"/>
      <c r="I51" s="918"/>
      <c r="J51" s="919"/>
    </row>
    <row r="52" spans="1:10" s="743" customFormat="1">
      <c r="A52" s="740"/>
      <c r="B52" s="744" t="s">
        <v>1997</v>
      </c>
      <c r="C52" s="745" t="s">
        <v>1998</v>
      </c>
      <c r="D52" s="746">
        <v>2560</v>
      </c>
      <c r="E52" s="747">
        <v>1707.3384599999999</v>
      </c>
      <c r="F52" s="748">
        <v>0.4</v>
      </c>
      <c r="G52" s="742"/>
      <c r="H52" s="231"/>
      <c r="I52" s="919"/>
      <c r="J52" s="919"/>
    </row>
    <row r="53" spans="1:10" s="743" customFormat="1">
      <c r="A53" s="740"/>
      <c r="B53" s="744" t="s">
        <v>1999</v>
      </c>
      <c r="C53" s="745" t="s">
        <v>2000</v>
      </c>
      <c r="D53" s="746">
        <v>3804</v>
      </c>
      <c r="E53" s="747">
        <v>2536.1217600000009</v>
      </c>
      <c r="F53" s="748">
        <v>0.4</v>
      </c>
      <c r="G53" s="742"/>
      <c r="H53" s="231"/>
      <c r="I53" s="919"/>
      <c r="J53" s="919"/>
    </row>
    <row r="54" spans="1:10">
      <c r="B54" s="917" t="s">
        <v>2001</v>
      </c>
      <c r="C54" s="913"/>
      <c r="D54" s="914"/>
      <c r="E54" s="914"/>
      <c r="F54" s="915"/>
      <c r="G54" s="916"/>
    </row>
    <row r="55" spans="1:10">
      <c r="B55" s="730" t="s">
        <v>1930</v>
      </c>
      <c r="C55" s="730" t="s">
        <v>2002</v>
      </c>
      <c r="D55" s="731">
        <v>366</v>
      </c>
      <c r="E55" s="752" t="s">
        <v>97</v>
      </c>
      <c r="F55" s="752" t="s">
        <v>97</v>
      </c>
      <c r="G55" s="734"/>
    </row>
    <row r="56" spans="1:10">
      <c r="B56" s="729" t="s">
        <v>1931</v>
      </c>
      <c r="C56" s="730" t="s">
        <v>2003</v>
      </c>
      <c r="D56" s="731">
        <v>1720</v>
      </c>
      <c r="E56" s="732">
        <v>926</v>
      </c>
      <c r="F56" s="733">
        <v>0.35</v>
      </c>
      <c r="G56" s="734"/>
    </row>
    <row r="57" spans="1:10">
      <c r="B57" s="723" t="s">
        <v>2004</v>
      </c>
      <c r="C57" s="735" t="s">
        <v>2005</v>
      </c>
      <c r="D57" s="725">
        <v>2831</v>
      </c>
      <c r="E57" s="726">
        <v>1888</v>
      </c>
      <c r="F57" s="727">
        <v>0.4</v>
      </c>
      <c r="G57" s="736">
        <v>25</v>
      </c>
    </row>
    <row r="58" spans="1:10">
      <c r="B58" s="729" t="s">
        <v>1932</v>
      </c>
      <c r="C58" s="730" t="s">
        <v>2006</v>
      </c>
      <c r="D58" s="731">
        <v>2618</v>
      </c>
      <c r="E58" s="732">
        <v>1745</v>
      </c>
      <c r="F58" s="733">
        <v>0.4</v>
      </c>
      <c r="G58" s="734"/>
    </row>
    <row r="59" spans="1:10">
      <c r="B59" s="729" t="s">
        <v>1933</v>
      </c>
      <c r="C59" s="730" t="s">
        <v>2007</v>
      </c>
      <c r="D59" s="731">
        <v>3862</v>
      </c>
      <c r="E59" s="732">
        <v>2574</v>
      </c>
      <c r="F59" s="733">
        <v>0.4</v>
      </c>
      <c r="G59" s="734"/>
    </row>
    <row r="60" spans="1:10">
      <c r="B60" s="917" t="s">
        <v>2008</v>
      </c>
      <c r="C60" s="913"/>
      <c r="D60" s="914"/>
      <c r="E60" s="914"/>
      <c r="F60" s="915"/>
      <c r="G60" s="916"/>
    </row>
    <row r="61" spans="1:10">
      <c r="B61" s="729" t="s">
        <v>1219</v>
      </c>
      <c r="C61" s="730" t="s">
        <v>2009</v>
      </c>
      <c r="D61" s="731">
        <v>204</v>
      </c>
      <c r="E61" s="733" t="s">
        <v>97</v>
      </c>
      <c r="F61" s="733" t="s">
        <v>97</v>
      </c>
      <c r="G61" s="734"/>
    </row>
    <row r="62" spans="1:10">
      <c r="B62" s="729" t="s">
        <v>1262</v>
      </c>
      <c r="C62" s="730" t="s">
        <v>2010</v>
      </c>
      <c r="D62" s="731">
        <v>250</v>
      </c>
      <c r="E62" s="732">
        <v>135</v>
      </c>
      <c r="F62" s="733">
        <v>0.35</v>
      </c>
      <c r="G62" s="734"/>
    </row>
    <row r="63" spans="1:10">
      <c r="B63" s="729" t="s">
        <v>1268</v>
      </c>
      <c r="C63" s="730" t="s">
        <v>2011</v>
      </c>
      <c r="D63" s="731">
        <v>379</v>
      </c>
      <c r="E63" s="732">
        <v>253</v>
      </c>
      <c r="F63" s="733">
        <v>0.4</v>
      </c>
      <c r="G63" s="734"/>
    </row>
    <row r="64" spans="1:10">
      <c r="B64" s="729" t="s">
        <v>1269</v>
      </c>
      <c r="C64" s="730" t="s">
        <v>2012</v>
      </c>
      <c r="D64" s="731">
        <v>478</v>
      </c>
      <c r="E64" s="732">
        <v>319</v>
      </c>
      <c r="F64" s="733">
        <v>0.4</v>
      </c>
      <c r="G64" s="734"/>
    </row>
    <row r="65" spans="2:7">
      <c r="B65" s="917" t="s">
        <v>2013</v>
      </c>
      <c r="C65" s="913"/>
      <c r="D65" s="914"/>
      <c r="E65" s="914"/>
      <c r="F65" s="915"/>
      <c r="G65" s="916"/>
    </row>
    <row r="66" spans="2:7">
      <c r="B66" s="730" t="s">
        <v>1220</v>
      </c>
      <c r="C66" s="730" t="s">
        <v>2014</v>
      </c>
      <c r="D66" s="731">
        <v>476</v>
      </c>
      <c r="E66" s="733" t="s">
        <v>97</v>
      </c>
      <c r="F66" s="733" t="s">
        <v>97</v>
      </c>
      <c r="G66" s="734"/>
    </row>
    <row r="67" spans="2:7">
      <c r="B67" s="730" t="s">
        <v>1263</v>
      </c>
      <c r="C67" s="730" t="s">
        <v>2015</v>
      </c>
      <c r="D67" s="731">
        <v>629</v>
      </c>
      <c r="E67" s="732">
        <v>339</v>
      </c>
      <c r="F67" s="733">
        <v>0.35</v>
      </c>
      <c r="G67" s="734"/>
    </row>
    <row r="68" spans="2:7">
      <c r="B68" s="730" t="s">
        <v>500</v>
      </c>
      <c r="C68" s="730" t="s">
        <v>2016</v>
      </c>
      <c r="D68" s="731">
        <v>952</v>
      </c>
      <c r="E68" s="732">
        <v>635</v>
      </c>
      <c r="F68" s="733">
        <v>0.4</v>
      </c>
      <c r="G68" s="734"/>
    </row>
    <row r="69" spans="2:7">
      <c r="B69" s="730" t="s">
        <v>501</v>
      </c>
      <c r="C69" s="730" t="s">
        <v>2017</v>
      </c>
      <c r="D69" s="731">
        <v>1220</v>
      </c>
      <c r="E69" s="732">
        <v>814</v>
      </c>
      <c r="F69" s="733">
        <v>0.4</v>
      </c>
      <c r="G69" s="753"/>
    </row>
    <row r="70" spans="2:7">
      <c r="B70" s="917" t="s">
        <v>2018</v>
      </c>
      <c r="C70" s="913"/>
      <c r="D70" s="914"/>
      <c r="E70" s="914"/>
      <c r="F70" s="915"/>
      <c r="G70" s="916"/>
    </row>
    <row r="71" spans="2:7">
      <c r="B71" s="730" t="s">
        <v>1221</v>
      </c>
      <c r="C71" s="739" t="s">
        <v>2019</v>
      </c>
      <c r="D71" s="731">
        <v>168</v>
      </c>
      <c r="E71" s="733" t="s">
        <v>97</v>
      </c>
      <c r="F71" s="733" t="s">
        <v>97</v>
      </c>
      <c r="G71" s="728"/>
    </row>
    <row r="72" spans="2:7">
      <c r="B72" s="730" t="s">
        <v>1264</v>
      </c>
      <c r="C72" s="739" t="s">
        <v>2020</v>
      </c>
      <c r="D72" s="738">
        <v>815</v>
      </c>
      <c r="E72" s="732">
        <v>439</v>
      </c>
      <c r="F72" s="733">
        <v>0.35</v>
      </c>
      <c r="G72" s="728"/>
    </row>
    <row r="73" spans="2:7">
      <c r="B73" s="730" t="s">
        <v>502</v>
      </c>
      <c r="C73" s="739" t="s">
        <v>2021</v>
      </c>
      <c r="D73" s="738">
        <v>1235</v>
      </c>
      <c r="E73" s="732">
        <v>824</v>
      </c>
      <c r="F73" s="733">
        <v>0.4</v>
      </c>
      <c r="G73" s="728"/>
    </row>
    <row r="74" spans="2:7">
      <c r="B74" s="730" t="s">
        <v>503</v>
      </c>
      <c r="C74" s="739" t="s">
        <v>2022</v>
      </c>
      <c r="D74" s="738">
        <v>1828</v>
      </c>
      <c r="E74" s="732">
        <v>1218</v>
      </c>
      <c r="F74" s="733">
        <v>0.4</v>
      </c>
      <c r="G74" s="728"/>
    </row>
    <row r="75" spans="2:7">
      <c r="B75" s="917" t="s">
        <v>2023</v>
      </c>
      <c r="C75" s="913"/>
      <c r="D75" s="914"/>
      <c r="E75" s="914"/>
      <c r="F75" s="915"/>
      <c r="G75" s="916"/>
    </row>
    <row r="76" spans="2:7">
      <c r="B76" s="730" t="s">
        <v>1222</v>
      </c>
      <c r="C76" s="739" t="s">
        <v>2024</v>
      </c>
      <c r="D76" s="731">
        <v>494</v>
      </c>
      <c r="E76" s="732">
        <v>0</v>
      </c>
      <c r="F76" s="733" t="s">
        <v>97</v>
      </c>
      <c r="G76" s="753"/>
    </row>
    <row r="77" spans="2:7">
      <c r="B77" s="730" t="s">
        <v>1265</v>
      </c>
      <c r="C77" s="739" t="s">
        <v>2025</v>
      </c>
      <c r="D77" s="731">
        <v>658</v>
      </c>
      <c r="E77" s="732">
        <v>354</v>
      </c>
      <c r="F77" s="733">
        <v>0.35</v>
      </c>
      <c r="G77" s="753"/>
    </row>
    <row r="78" spans="2:7">
      <c r="B78" s="729" t="s">
        <v>504</v>
      </c>
      <c r="C78" s="730" t="s">
        <v>2026</v>
      </c>
      <c r="D78" s="731">
        <v>998</v>
      </c>
      <c r="E78" s="732">
        <v>666</v>
      </c>
      <c r="F78" s="733">
        <v>0.4</v>
      </c>
      <c r="G78" s="753"/>
    </row>
    <row r="79" spans="2:7">
      <c r="B79" s="729" t="s">
        <v>505</v>
      </c>
      <c r="C79" s="730" t="s">
        <v>2027</v>
      </c>
      <c r="D79" s="731">
        <v>1280</v>
      </c>
      <c r="E79" s="732">
        <v>854</v>
      </c>
      <c r="F79" s="733">
        <v>0.4</v>
      </c>
      <c r="G79" s="728"/>
    </row>
    <row r="80" spans="2:7">
      <c r="B80" s="917" t="s">
        <v>2028</v>
      </c>
      <c r="C80" s="913"/>
      <c r="D80" s="914"/>
      <c r="E80" s="914"/>
      <c r="F80" s="915"/>
      <c r="G80" s="916"/>
    </row>
    <row r="81" spans="2:7">
      <c r="B81" s="729" t="s">
        <v>1548</v>
      </c>
      <c r="C81" s="730" t="s">
        <v>2029</v>
      </c>
      <c r="D81" s="731">
        <v>349</v>
      </c>
      <c r="E81" s="733" t="s">
        <v>97</v>
      </c>
      <c r="F81" s="733" t="s">
        <v>97</v>
      </c>
      <c r="G81" s="753"/>
    </row>
    <row r="82" spans="2:7">
      <c r="B82" s="729" t="s">
        <v>1549</v>
      </c>
      <c r="C82" s="730" t="s">
        <v>2030</v>
      </c>
      <c r="D82" s="731">
        <v>933</v>
      </c>
      <c r="E82" s="732">
        <v>502</v>
      </c>
      <c r="F82" s="733">
        <v>0.35</v>
      </c>
      <c r="G82" s="753"/>
    </row>
    <row r="83" spans="2:7">
      <c r="B83" s="730" t="s">
        <v>1550</v>
      </c>
      <c r="C83" s="754" t="s">
        <v>2031</v>
      </c>
      <c r="D83" s="731">
        <v>1375</v>
      </c>
      <c r="E83" s="732">
        <v>916</v>
      </c>
      <c r="F83" s="733">
        <v>0.4</v>
      </c>
      <c r="G83" s="753"/>
    </row>
    <row r="84" spans="2:7">
      <c r="B84" s="730" t="s">
        <v>503</v>
      </c>
      <c r="C84" s="754" t="s">
        <v>2022</v>
      </c>
      <c r="D84" s="731">
        <v>1828</v>
      </c>
      <c r="E84" s="732">
        <v>1218</v>
      </c>
      <c r="F84" s="733">
        <v>0.4</v>
      </c>
      <c r="G84" s="728"/>
    </row>
    <row r="85" spans="2:7">
      <c r="B85" s="917" t="s">
        <v>2032</v>
      </c>
      <c r="C85" s="913"/>
      <c r="D85" s="914"/>
      <c r="E85" s="914"/>
      <c r="F85" s="915"/>
      <c r="G85" s="916"/>
    </row>
    <row r="86" spans="2:7">
      <c r="B86" s="730" t="s">
        <v>1223</v>
      </c>
      <c r="C86" s="739" t="s">
        <v>2033</v>
      </c>
      <c r="D86" s="731">
        <v>202</v>
      </c>
      <c r="E86" s="733" t="s">
        <v>97</v>
      </c>
      <c r="F86" s="733" t="s">
        <v>97</v>
      </c>
      <c r="G86" s="728"/>
    </row>
    <row r="87" spans="2:7">
      <c r="B87" s="730" t="s">
        <v>1266</v>
      </c>
      <c r="C87" s="739" t="s">
        <v>2034</v>
      </c>
      <c r="D87" s="731">
        <v>1022</v>
      </c>
      <c r="E87" s="732">
        <v>551</v>
      </c>
      <c r="F87" s="733">
        <v>0.35</v>
      </c>
      <c r="G87" s="734"/>
    </row>
    <row r="88" spans="2:7">
      <c r="B88" s="730" t="s">
        <v>506</v>
      </c>
      <c r="C88" s="739" t="s">
        <v>2035</v>
      </c>
      <c r="D88" s="738">
        <v>1552</v>
      </c>
      <c r="E88" s="732">
        <v>1035</v>
      </c>
      <c r="F88" s="733">
        <v>0.4</v>
      </c>
      <c r="G88" s="734"/>
    </row>
    <row r="89" spans="2:7">
      <c r="B89" s="730" t="s">
        <v>507</v>
      </c>
      <c r="C89" s="739" t="s">
        <v>2036</v>
      </c>
      <c r="D89" s="738">
        <v>2300</v>
      </c>
      <c r="E89" s="732">
        <v>1534</v>
      </c>
      <c r="F89" s="733">
        <v>0.4</v>
      </c>
      <c r="G89" s="734"/>
    </row>
    <row r="90" spans="2:7">
      <c r="B90" s="912" t="s">
        <v>2037</v>
      </c>
      <c r="C90" s="913"/>
      <c r="D90" s="914"/>
      <c r="E90" s="914"/>
      <c r="F90" s="915"/>
      <c r="G90" s="916"/>
    </row>
    <row r="91" spans="2:7">
      <c r="B91" s="730" t="s">
        <v>1224</v>
      </c>
      <c r="C91" s="739" t="s">
        <v>2038</v>
      </c>
      <c r="D91" s="731">
        <v>269</v>
      </c>
      <c r="E91" s="733" t="s">
        <v>97</v>
      </c>
      <c r="F91" s="733" t="s">
        <v>97</v>
      </c>
      <c r="G91" s="734"/>
    </row>
    <row r="92" spans="2:7">
      <c r="B92" s="730" t="s">
        <v>1267</v>
      </c>
      <c r="C92" s="739" t="s">
        <v>2039</v>
      </c>
      <c r="D92" s="731">
        <v>1351</v>
      </c>
      <c r="E92" s="732">
        <v>728</v>
      </c>
      <c r="F92" s="733">
        <v>0.35</v>
      </c>
      <c r="G92" s="734"/>
    </row>
    <row r="93" spans="2:7">
      <c r="B93" s="730" t="s">
        <v>1274</v>
      </c>
      <c r="C93" s="739" t="s">
        <v>2040</v>
      </c>
      <c r="D93" s="738">
        <v>2052</v>
      </c>
      <c r="E93" s="732">
        <v>1368</v>
      </c>
      <c r="F93" s="733">
        <v>0.4</v>
      </c>
      <c r="G93" s="734"/>
    </row>
    <row r="94" spans="2:7">
      <c r="B94" s="730" t="s">
        <v>1275</v>
      </c>
      <c r="C94" s="739" t="s">
        <v>2041</v>
      </c>
      <c r="D94" s="738">
        <v>3040</v>
      </c>
      <c r="E94" s="732">
        <v>2026</v>
      </c>
      <c r="F94" s="733">
        <v>0.4</v>
      </c>
      <c r="G94" s="734"/>
    </row>
    <row r="95" spans="2:7">
      <c r="B95" s="912" t="s">
        <v>2042</v>
      </c>
      <c r="C95" s="913"/>
      <c r="D95" s="914"/>
      <c r="E95" s="914"/>
      <c r="F95" s="915"/>
      <c r="G95" s="916"/>
    </row>
    <row r="96" spans="2:7">
      <c r="B96" s="730" t="s">
        <v>1225</v>
      </c>
      <c r="C96" s="730" t="s">
        <v>2043</v>
      </c>
      <c r="D96" s="731">
        <v>336</v>
      </c>
      <c r="E96" s="733" t="s">
        <v>97</v>
      </c>
      <c r="F96" s="733" t="s">
        <v>97</v>
      </c>
      <c r="G96" s="728"/>
    </row>
    <row r="97" spans="1:7">
      <c r="B97" s="730" t="s">
        <v>1270</v>
      </c>
      <c r="C97" s="730" t="s">
        <v>2044</v>
      </c>
      <c r="D97" s="731">
        <v>1546</v>
      </c>
      <c r="E97" s="732">
        <v>833</v>
      </c>
      <c r="F97" s="733">
        <v>0.35</v>
      </c>
      <c r="G97" s="734"/>
    </row>
    <row r="98" spans="1:7">
      <c r="B98" s="730" t="s">
        <v>508</v>
      </c>
      <c r="C98" s="730" t="s">
        <v>2045</v>
      </c>
      <c r="D98" s="731">
        <v>2351</v>
      </c>
      <c r="E98" s="732">
        <v>1568</v>
      </c>
      <c r="F98" s="733">
        <v>0.4</v>
      </c>
      <c r="G98" s="734"/>
    </row>
    <row r="99" spans="1:7">
      <c r="B99" s="730" t="s">
        <v>509</v>
      </c>
      <c r="C99" s="730" t="s">
        <v>2046</v>
      </c>
      <c r="D99" s="731">
        <v>3466</v>
      </c>
      <c r="E99" s="732">
        <v>2311</v>
      </c>
      <c r="F99" s="733">
        <v>0.4</v>
      </c>
      <c r="G99" s="734"/>
    </row>
    <row r="100" spans="1:7" ht="21.75">
      <c r="B100" s="719" t="s">
        <v>1578</v>
      </c>
      <c r="C100" s="713"/>
      <c r="D100" s="714"/>
      <c r="E100" s="715"/>
      <c r="F100" s="720"/>
      <c r="G100" s="721"/>
    </row>
    <row r="101" spans="1:7">
      <c r="B101" s="912" t="s">
        <v>2047</v>
      </c>
      <c r="C101" s="913"/>
      <c r="D101" s="914"/>
      <c r="E101" s="914"/>
      <c r="F101" s="915"/>
      <c r="G101" s="916"/>
    </row>
    <row r="102" spans="1:7">
      <c r="B102" s="750" t="s">
        <v>2162</v>
      </c>
      <c r="C102" s="756" t="s">
        <v>2163</v>
      </c>
      <c r="D102" s="746">
        <v>144</v>
      </c>
      <c r="E102" s="746">
        <v>77</v>
      </c>
      <c r="F102" s="920">
        <v>0.35</v>
      </c>
      <c r="G102" s="728"/>
    </row>
    <row r="103" spans="1:7">
      <c r="B103" s="730" t="s">
        <v>1258</v>
      </c>
      <c r="C103" s="739" t="s">
        <v>2048</v>
      </c>
      <c r="D103" s="738">
        <v>243</v>
      </c>
      <c r="E103" s="732">
        <v>131</v>
      </c>
      <c r="F103" s="733">
        <v>0.35</v>
      </c>
      <c r="G103" s="734"/>
    </row>
    <row r="104" spans="1:7">
      <c r="B104" s="912" t="s">
        <v>2049</v>
      </c>
      <c r="C104" s="913"/>
      <c r="D104" s="914"/>
      <c r="E104" s="914"/>
      <c r="F104" s="915"/>
      <c r="G104" s="916"/>
    </row>
    <row r="105" spans="1:7">
      <c r="A105" s="755"/>
      <c r="B105" s="744" t="s">
        <v>1849</v>
      </c>
      <c r="C105" s="745" t="s">
        <v>2050</v>
      </c>
      <c r="D105" s="746">
        <v>272</v>
      </c>
      <c r="E105" s="747">
        <v>231</v>
      </c>
      <c r="F105" s="748">
        <v>0.35</v>
      </c>
      <c r="G105" s="751"/>
    </row>
    <row r="106" spans="1:7">
      <c r="B106" s="756" t="s">
        <v>2051</v>
      </c>
      <c r="C106" s="745" t="s">
        <v>2052</v>
      </c>
      <c r="D106" s="725">
        <v>387</v>
      </c>
      <c r="E106" s="726">
        <v>349</v>
      </c>
      <c r="F106" s="727">
        <v>0.4</v>
      </c>
      <c r="G106" s="736">
        <v>25</v>
      </c>
    </row>
    <row r="107" spans="1:7">
      <c r="B107" s="730" t="s">
        <v>1850</v>
      </c>
      <c r="C107" s="757" t="s">
        <v>2053</v>
      </c>
      <c r="D107" s="731">
        <v>493</v>
      </c>
      <c r="E107" s="732">
        <v>329</v>
      </c>
      <c r="F107" s="733">
        <v>0.4</v>
      </c>
      <c r="G107" s="728"/>
    </row>
    <row r="108" spans="1:7">
      <c r="B108" s="730" t="s">
        <v>1851</v>
      </c>
      <c r="C108" s="757" t="s">
        <v>2054</v>
      </c>
      <c r="D108" s="731">
        <v>633</v>
      </c>
      <c r="E108" s="732">
        <v>422</v>
      </c>
      <c r="F108" s="733">
        <v>0.4</v>
      </c>
      <c r="G108" s="728"/>
    </row>
    <row r="109" spans="1:7">
      <c r="B109" s="912" t="s">
        <v>2055</v>
      </c>
      <c r="C109" s="913"/>
      <c r="D109" s="914"/>
      <c r="E109" s="914"/>
      <c r="F109" s="915"/>
      <c r="G109" s="916"/>
    </row>
    <row r="110" spans="1:7">
      <c r="B110" s="730" t="s">
        <v>1216</v>
      </c>
      <c r="C110" s="730" t="s">
        <v>2056</v>
      </c>
      <c r="D110" s="738">
        <v>182</v>
      </c>
      <c r="E110" s="733" t="s">
        <v>97</v>
      </c>
      <c r="F110" s="733" t="s">
        <v>97</v>
      </c>
      <c r="G110" s="734"/>
    </row>
    <row r="111" spans="1:7">
      <c r="B111" s="730" t="s">
        <v>1259</v>
      </c>
      <c r="C111" s="730" t="s">
        <v>2057</v>
      </c>
      <c r="D111" s="738">
        <v>219</v>
      </c>
      <c r="E111" s="732">
        <v>118</v>
      </c>
      <c r="F111" s="733">
        <v>0.35</v>
      </c>
      <c r="G111" s="728"/>
    </row>
    <row r="112" spans="1:7">
      <c r="B112" s="912" t="s">
        <v>2058</v>
      </c>
      <c r="C112" s="913"/>
      <c r="D112" s="914"/>
      <c r="E112" s="914"/>
      <c r="F112" s="915"/>
      <c r="G112" s="916"/>
    </row>
    <row r="113" spans="2:7">
      <c r="B113" s="758" t="s">
        <v>1217</v>
      </c>
      <c r="C113" s="739" t="s">
        <v>2059</v>
      </c>
      <c r="D113" s="731">
        <v>552</v>
      </c>
      <c r="E113" s="733" t="s">
        <v>97</v>
      </c>
      <c r="F113" s="733" t="s">
        <v>97</v>
      </c>
      <c r="G113" s="728"/>
    </row>
    <row r="114" spans="2:7">
      <c r="B114" s="758" t="s">
        <v>1261</v>
      </c>
      <c r="C114" s="739" t="s">
        <v>2060</v>
      </c>
      <c r="D114" s="731">
        <v>678</v>
      </c>
      <c r="E114" s="732">
        <v>365</v>
      </c>
      <c r="F114" s="733">
        <v>0.35</v>
      </c>
      <c r="G114" s="728"/>
    </row>
    <row r="115" spans="2:7">
      <c r="B115" s="912" t="s">
        <v>2061</v>
      </c>
      <c r="C115" s="913"/>
      <c r="D115" s="914"/>
      <c r="E115" s="914"/>
      <c r="F115" s="915"/>
      <c r="G115" s="916"/>
    </row>
    <row r="116" spans="2:7">
      <c r="B116" s="759" t="s">
        <v>1218</v>
      </c>
      <c r="C116" s="739" t="s">
        <v>2062</v>
      </c>
      <c r="D116" s="731">
        <v>134</v>
      </c>
      <c r="E116" s="733" t="s">
        <v>97</v>
      </c>
      <c r="F116" s="733" t="s">
        <v>97</v>
      </c>
      <c r="G116" s="728"/>
    </row>
    <row r="117" spans="2:7">
      <c r="B117" s="759" t="s">
        <v>1260</v>
      </c>
      <c r="C117" s="739" t="s">
        <v>2063</v>
      </c>
      <c r="D117" s="731">
        <v>693</v>
      </c>
      <c r="E117" s="732">
        <v>373</v>
      </c>
      <c r="F117" s="733">
        <v>0.35</v>
      </c>
      <c r="G117" s="734"/>
    </row>
    <row r="118" spans="2:7">
      <c r="B118" s="759" t="s">
        <v>498</v>
      </c>
      <c r="C118" s="739" t="s">
        <v>2064</v>
      </c>
      <c r="D118" s="731">
        <v>1053</v>
      </c>
      <c r="E118" s="732">
        <v>702</v>
      </c>
      <c r="F118" s="733">
        <v>0.4</v>
      </c>
      <c r="G118" s="728"/>
    </row>
    <row r="119" spans="2:7">
      <c r="B119" s="759" t="s">
        <v>499</v>
      </c>
      <c r="C119" s="739" t="s">
        <v>2065</v>
      </c>
      <c r="D119" s="731">
        <v>1572</v>
      </c>
      <c r="E119" s="732">
        <v>1041</v>
      </c>
      <c r="F119" s="733">
        <v>0.4</v>
      </c>
      <c r="G119" s="728"/>
    </row>
    <row r="120" spans="2:7">
      <c r="B120" s="912" t="s">
        <v>2066</v>
      </c>
      <c r="C120" s="913"/>
      <c r="D120" s="914"/>
      <c r="E120" s="914"/>
      <c r="F120" s="915"/>
      <c r="G120" s="916"/>
    </row>
    <row r="121" spans="2:7">
      <c r="B121" s="730" t="s">
        <v>1473</v>
      </c>
      <c r="C121" s="739" t="s">
        <v>2067</v>
      </c>
      <c r="D121" s="738">
        <v>166</v>
      </c>
      <c r="E121" s="733" t="s">
        <v>97</v>
      </c>
      <c r="F121" s="733" t="s">
        <v>97</v>
      </c>
      <c r="G121" s="734"/>
    </row>
    <row r="122" spans="2:7">
      <c r="B122" s="730" t="s">
        <v>1474</v>
      </c>
      <c r="C122" s="739" t="s">
        <v>2068</v>
      </c>
      <c r="D122" s="738">
        <v>807</v>
      </c>
      <c r="E122" s="732">
        <v>435</v>
      </c>
      <c r="F122" s="733">
        <v>0.35</v>
      </c>
      <c r="G122" s="734"/>
    </row>
    <row r="123" spans="2:7">
      <c r="B123" s="756" t="s">
        <v>2069</v>
      </c>
      <c r="C123" s="745" t="s">
        <v>2070</v>
      </c>
      <c r="D123" s="725">
        <v>1333</v>
      </c>
      <c r="E123" s="726">
        <v>888</v>
      </c>
      <c r="F123" s="727">
        <v>0.4</v>
      </c>
      <c r="G123" s="734"/>
    </row>
    <row r="124" spans="2:7">
      <c r="B124" s="730" t="s">
        <v>1475</v>
      </c>
      <c r="C124" s="739" t="s">
        <v>2071</v>
      </c>
      <c r="D124" s="731">
        <v>1223</v>
      </c>
      <c r="E124" s="732">
        <v>816</v>
      </c>
      <c r="F124" s="733">
        <v>0.4</v>
      </c>
      <c r="G124" s="734"/>
    </row>
    <row r="125" spans="2:7">
      <c r="B125" s="730" t="s">
        <v>1476</v>
      </c>
      <c r="C125" s="739" t="s">
        <v>2072</v>
      </c>
      <c r="D125" s="738">
        <v>1810</v>
      </c>
      <c r="E125" s="732">
        <v>1207</v>
      </c>
      <c r="F125" s="760">
        <v>0.4</v>
      </c>
      <c r="G125" s="734"/>
    </row>
    <row r="126" spans="2:7">
      <c r="B126" s="912" t="s">
        <v>2073</v>
      </c>
      <c r="C126" s="913"/>
      <c r="D126" s="914"/>
      <c r="E126" s="914"/>
      <c r="F126" s="915"/>
      <c r="G126" s="916"/>
    </row>
    <row r="127" spans="2:7">
      <c r="B127" s="730" t="s">
        <v>1725</v>
      </c>
      <c r="C127" s="739" t="s">
        <v>2074</v>
      </c>
      <c r="D127" s="738">
        <v>422</v>
      </c>
      <c r="E127" s="733" t="s">
        <v>97</v>
      </c>
      <c r="F127" s="733" t="s">
        <v>97</v>
      </c>
      <c r="G127" s="728"/>
    </row>
    <row r="128" spans="2:7">
      <c r="B128" s="730" t="s">
        <v>1724</v>
      </c>
      <c r="C128" s="739" t="s">
        <v>2075</v>
      </c>
      <c r="D128" s="738">
        <v>557.7060428333333</v>
      </c>
      <c r="E128" s="732">
        <v>300</v>
      </c>
      <c r="F128" s="733">
        <v>0.35</v>
      </c>
      <c r="G128" s="728"/>
    </row>
    <row r="129" spans="2:7">
      <c r="B129" s="756" t="s">
        <v>2076</v>
      </c>
      <c r="C129" s="745" t="s">
        <v>2077</v>
      </c>
      <c r="D129" s="725">
        <v>752</v>
      </c>
      <c r="E129" s="726">
        <v>502</v>
      </c>
      <c r="F129" s="727">
        <v>0.4</v>
      </c>
      <c r="G129" s="728"/>
    </row>
    <row r="130" spans="2:7">
      <c r="B130" s="730" t="s">
        <v>1723</v>
      </c>
      <c r="C130" s="739" t="s">
        <v>2078</v>
      </c>
      <c r="D130" s="731">
        <v>841</v>
      </c>
      <c r="E130" s="732">
        <v>560</v>
      </c>
      <c r="F130" s="733">
        <v>0.4</v>
      </c>
      <c r="G130" s="728"/>
    </row>
    <row r="131" spans="2:7">
      <c r="B131" s="761" t="s">
        <v>1722</v>
      </c>
      <c r="C131" s="739" t="s">
        <v>2079</v>
      </c>
      <c r="D131" s="762">
        <v>1078</v>
      </c>
      <c r="E131" s="732">
        <v>719</v>
      </c>
      <c r="F131" s="760">
        <v>0.4</v>
      </c>
      <c r="G131" s="734"/>
    </row>
    <row r="132" spans="2:7" ht="21.75">
      <c r="B132" s="719" t="s">
        <v>1019</v>
      </c>
      <c r="C132" s="713"/>
      <c r="D132" s="714"/>
      <c r="E132" s="715"/>
      <c r="F132" s="720"/>
      <c r="G132" s="721"/>
    </row>
    <row r="133" spans="2:7">
      <c r="B133" s="912" t="s">
        <v>2080</v>
      </c>
      <c r="C133" s="913"/>
      <c r="D133" s="914"/>
      <c r="E133" s="914"/>
      <c r="F133" s="915"/>
      <c r="G133" s="916"/>
    </row>
    <row r="134" spans="2:7">
      <c r="B134" s="763" t="s">
        <v>1227</v>
      </c>
      <c r="C134" s="730" t="s">
        <v>2081</v>
      </c>
      <c r="D134" s="738">
        <v>134</v>
      </c>
      <c r="E134" s="733" t="s">
        <v>97</v>
      </c>
      <c r="F134" s="733" t="s">
        <v>97</v>
      </c>
      <c r="G134" s="728"/>
    </row>
    <row r="135" spans="2:7">
      <c r="B135" s="763" t="s">
        <v>1273</v>
      </c>
      <c r="C135" s="730" t="s">
        <v>2082</v>
      </c>
      <c r="D135" s="738">
        <v>659</v>
      </c>
      <c r="E135" s="732">
        <v>355</v>
      </c>
      <c r="F135" s="733">
        <v>0.35</v>
      </c>
      <c r="G135" s="753"/>
    </row>
    <row r="136" spans="2:7">
      <c r="B136" s="730" t="s">
        <v>395</v>
      </c>
      <c r="C136" s="730" t="s">
        <v>2083</v>
      </c>
      <c r="D136" s="731">
        <v>999</v>
      </c>
      <c r="E136" s="732">
        <v>666</v>
      </c>
      <c r="F136" s="733">
        <v>0.4</v>
      </c>
      <c r="G136" s="753"/>
    </row>
    <row r="137" spans="2:7">
      <c r="B137" s="763" t="s">
        <v>1276</v>
      </c>
      <c r="C137" s="730" t="s">
        <v>2084</v>
      </c>
      <c r="D137" s="738">
        <v>1478</v>
      </c>
      <c r="E137" s="732">
        <v>986</v>
      </c>
      <c r="F137" s="733">
        <v>0.4</v>
      </c>
      <c r="G137" s="753"/>
    </row>
    <row r="138" spans="2:7">
      <c r="B138" s="912" t="s">
        <v>2085</v>
      </c>
      <c r="C138" s="913"/>
      <c r="D138" s="914"/>
      <c r="E138" s="914"/>
      <c r="F138" s="915"/>
      <c r="G138" s="916"/>
    </row>
    <row r="139" spans="2:7">
      <c r="B139" s="763" t="s">
        <v>1497</v>
      </c>
      <c r="C139" s="730" t="s">
        <v>2086</v>
      </c>
      <c r="D139" s="738">
        <v>133</v>
      </c>
      <c r="E139" s="733" t="s">
        <v>97</v>
      </c>
      <c r="F139" s="733" t="s">
        <v>97</v>
      </c>
      <c r="G139" s="734"/>
    </row>
    <row r="140" spans="2:7">
      <c r="B140" s="730" t="s">
        <v>1498</v>
      </c>
      <c r="C140" s="739" t="s">
        <v>2087</v>
      </c>
      <c r="D140" s="731">
        <v>686</v>
      </c>
      <c r="E140" s="732">
        <v>369</v>
      </c>
      <c r="F140" s="733">
        <v>0.35</v>
      </c>
      <c r="G140" s="734"/>
    </row>
    <row r="141" spans="2:7">
      <c r="B141" s="756" t="s">
        <v>2088</v>
      </c>
      <c r="C141" s="745" t="s">
        <v>2089</v>
      </c>
      <c r="D141" s="725">
        <v>1136</v>
      </c>
      <c r="E141" s="726">
        <v>758</v>
      </c>
      <c r="F141" s="727">
        <v>0.4</v>
      </c>
      <c r="G141" s="734"/>
    </row>
    <row r="142" spans="2:7">
      <c r="B142" s="730" t="s">
        <v>1499</v>
      </c>
      <c r="C142" s="739" t="s">
        <v>2090</v>
      </c>
      <c r="D142" s="731">
        <v>1043</v>
      </c>
      <c r="E142" s="732">
        <v>695</v>
      </c>
      <c r="F142" s="733">
        <v>0.4</v>
      </c>
      <c r="G142" s="734"/>
    </row>
    <row r="143" spans="2:7">
      <c r="B143" s="730" t="s">
        <v>1500</v>
      </c>
      <c r="C143" s="739" t="s">
        <v>2091</v>
      </c>
      <c r="D143" s="731">
        <v>1546</v>
      </c>
      <c r="E143" s="732">
        <v>1031</v>
      </c>
      <c r="F143" s="733">
        <v>0.4</v>
      </c>
      <c r="G143" s="734"/>
    </row>
    <row r="144" spans="2:7">
      <c r="B144" s="912" t="s">
        <v>2092</v>
      </c>
      <c r="C144" s="913"/>
      <c r="D144" s="914"/>
      <c r="E144" s="914"/>
      <c r="F144" s="915"/>
      <c r="G144" s="916"/>
    </row>
    <row r="145" spans="1:8">
      <c r="B145" s="763" t="s">
        <v>1226</v>
      </c>
      <c r="C145" s="730" t="s">
        <v>2093</v>
      </c>
      <c r="D145" s="738">
        <v>377</v>
      </c>
      <c r="E145" s="733" t="s">
        <v>97</v>
      </c>
      <c r="F145" s="733" t="s">
        <v>97</v>
      </c>
      <c r="G145" s="734"/>
    </row>
    <row r="146" spans="1:8" s="765" customFormat="1">
      <c r="A146" s="82"/>
      <c r="B146" s="730" t="s">
        <v>1272</v>
      </c>
      <c r="C146" s="764" t="s">
        <v>2094</v>
      </c>
      <c r="D146" s="731">
        <v>644</v>
      </c>
      <c r="E146" s="732">
        <v>347</v>
      </c>
      <c r="F146" s="733">
        <v>0.35</v>
      </c>
      <c r="G146" s="734"/>
      <c r="H146" s="231"/>
    </row>
    <row r="147" spans="1:8">
      <c r="B147" s="730" t="s">
        <v>393</v>
      </c>
      <c r="C147" s="764" t="s">
        <v>2095</v>
      </c>
      <c r="D147" s="731">
        <v>892</v>
      </c>
      <c r="E147" s="732">
        <v>594</v>
      </c>
      <c r="F147" s="733">
        <v>0.4</v>
      </c>
      <c r="G147" s="734"/>
    </row>
    <row r="148" spans="1:8">
      <c r="B148" s="730" t="s">
        <v>394</v>
      </c>
      <c r="C148" s="764" t="s">
        <v>2096</v>
      </c>
      <c r="D148" s="731">
        <v>1226</v>
      </c>
      <c r="E148" s="732">
        <v>818</v>
      </c>
      <c r="F148" s="733">
        <v>0.4</v>
      </c>
      <c r="G148" s="734"/>
    </row>
    <row r="149" spans="1:8">
      <c r="B149" s="628" t="s">
        <v>2097</v>
      </c>
      <c r="C149" s="766"/>
      <c r="D149" s="767"/>
      <c r="E149" s="768"/>
      <c r="F149" s="769"/>
      <c r="G149" s="770"/>
    </row>
    <row r="150" spans="1:8">
      <c r="B150" s="771" t="s">
        <v>1534</v>
      </c>
      <c r="C150" s="772" t="s">
        <v>2098</v>
      </c>
      <c r="D150" s="764"/>
      <c r="E150" s="773"/>
      <c r="F150" s="773"/>
      <c r="G150" s="774"/>
    </row>
    <row r="151" spans="1:8">
      <c r="B151" s="775" t="s">
        <v>68</v>
      </c>
      <c r="C151" s="776"/>
      <c r="D151" s="777"/>
      <c r="E151" s="778"/>
      <c r="F151" s="779"/>
      <c r="G151" s="780"/>
    </row>
    <row r="152" spans="1:8">
      <c r="B152" s="781"/>
      <c r="C152" s="782"/>
      <c r="D152" s="783"/>
      <c r="E152" s="784"/>
      <c r="F152" s="785"/>
      <c r="G152" s="786"/>
    </row>
    <row r="153" spans="1:8" ht="15">
      <c r="B153" s="1003" t="s">
        <v>2099</v>
      </c>
      <c r="C153" s="1003"/>
      <c r="D153" s="1003"/>
      <c r="E153" s="1003"/>
      <c r="F153" s="1003"/>
      <c r="G153" s="1003"/>
    </row>
    <row r="154" spans="1:8" ht="15">
      <c r="B154" s="1003"/>
      <c r="C154" s="1003"/>
      <c r="D154" s="1003"/>
      <c r="E154" s="1003"/>
      <c r="F154" s="1003"/>
      <c r="G154" s="1003"/>
    </row>
    <row r="155" spans="1:8">
      <c r="B155" s="787"/>
      <c r="C155" s="787"/>
      <c r="D155" s="788"/>
      <c r="E155" s="788"/>
      <c r="F155" s="789"/>
      <c r="G155" s="790"/>
    </row>
    <row r="156" spans="1:8">
      <c r="B156" s="791"/>
      <c r="C156" s="791"/>
      <c r="D156" s="792"/>
      <c r="E156" s="793"/>
      <c r="F156" s="794"/>
      <c r="G156" s="795"/>
    </row>
    <row r="157" spans="1:8">
      <c r="B157" s="791"/>
      <c r="C157" s="791"/>
      <c r="D157" s="792"/>
      <c r="E157" s="793"/>
      <c r="F157" s="794"/>
      <c r="G157" s="795"/>
    </row>
    <row r="158" spans="1:8">
      <c r="B158" s="796"/>
      <c r="C158" s="797"/>
      <c r="D158" s="798"/>
      <c r="E158" s="793"/>
      <c r="F158" s="794"/>
      <c r="G158" s="795"/>
    </row>
    <row r="159" spans="1:8">
      <c r="B159" s="796"/>
      <c r="C159" s="797"/>
      <c r="D159" s="798"/>
    </row>
    <row r="160" spans="1:8">
      <c r="B160" s="796"/>
      <c r="C160" s="797"/>
      <c r="D160" s="798"/>
    </row>
    <row r="161" spans="2:4">
      <c r="B161" s="796"/>
      <c r="C161" s="797"/>
      <c r="D161" s="798"/>
    </row>
    <row r="162" spans="2:4">
      <c r="B162" s="796"/>
      <c r="C162" s="797"/>
      <c r="D162" s="798"/>
    </row>
    <row r="163" spans="2:4">
      <c r="B163" s="796"/>
      <c r="C163" s="797"/>
      <c r="D163" s="798"/>
    </row>
    <row r="164" spans="2:4">
      <c r="B164" s="796"/>
      <c r="C164" s="797"/>
      <c r="D164" s="798"/>
    </row>
    <row r="165" spans="2:4">
      <c r="B165" s="796"/>
      <c r="C165" s="797"/>
      <c r="D165" s="798"/>
    </row>
    <row r="166" spans="2:4">
      <c r="B166" s="796"/>
      <c r="C166" s="797"/>
      <c r="D166" s="798"/>
    </row>
    <row r="167" spans="2:4">
      <c r="B167" s="796"/>
      <c r="C167" s="797"/>
      <c r="D167" s="798"/>
    </row>
    <row r="168" spans="2:4">
      <c r="B168" s="796"/>
      <c r="C168" s="797"/>
      <c r="D168" s="798"/>
    </row>
    <row r="169" spans="2:4">
      <c r="B169" s="796"/>
      <c r="C169" s="797"/>
      <c r="D169" s="798"/>
    </row>
    <row r="170" spans="2:4">
      <c r="B170" s="796"/>
      <c r="C170" s="797"/>
      <c r="D170" s="798"/>
    </row>
    <row r="171" spans="2:4">
      <c r="B171" s="796"/>
      <c r="C171" s="797"/>
      <c r="D171" s="798"/>
    </row>
    <row r="172" spans="2:4">
      <c r="B172" s="796"/>
      <c r="C172" s="797"/>
      <c r="D172" s="798"/>
    </row>
    <row r="173" spans="2:4">
      <c r="B173" s="796"/>
      <c r="C173" s="797"/>
      <c r="D173" s="798"/>
    </row>
  </sheetData>
  <mergeCells count="4">
    <mergeCell ref="B1:G1"/>
    <mergeCell ref="B2:G2"/>
    <mergeCell ref="I2:M3"/>
    <mergeCell ref="B153:G154"/>
  </mergeCells>
  <dataValidations count="1">
    <dataValidation type="textLength" allowBlank="1" showErrorMessage="1" error="Description must be 40 Characters or less!" sqref="D8 D78:D79 D83:D84 C161 C166 C163 I52">
      <formula1>1</formula1>
      <formula2>40</formula2>
    </dataValidation>
  </dataValidations>
  <printOptions horizontalCentered="1"/>
  <pageMargins left="0.5" right="0.5" top="0.5" bottom="0.5" header="0.3" footer="0.3"/>
  <pageSetup scale="46" fitToHeight="2" orientation="portrait" r:id="rId1"/>
  <rowBreaks count="1" manualBreakCount="1">
    <brk id="58"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zoomScale="80" zoomScaleNormal="80" workbookViewId="0">
      <selection activeCell="A12" sqref="A12:B23"/>
    </sheetView>
  </sheetViews>
  <sheetFormatPr defaultColWidth="8.88671875" defaultRowHeight="14.25"/>
  <cols>
    <col min="1" max="1" width="18.109375" style="105" customWidth="1"/>
    <col min="2" max="2" width="71" style="105" bestFit="1" customWidth="1"/>
    <col min="3" max="3" width="14.6640625" style="105" customWidth="1"/>
    <col min="4" max="4" width="11.33203125" style="105" customWidth="1"/>
    <col min="5" max="16384" width="8.88671875" style="105"/>
  </cols>
  <sheetData>
    <row r="1" spans="1:10" ht="15">
      <c r="A1" s="193" t="s">
        <v>1755</v>
      </c>
      <c r="B1" s="141"/>
      <c r="C1" s="138"/>
      <c r="D1" s="311" t="s">
        <v>117</v>
      </c>
    </row>
    <row r="2" spans="1:10">
      <c r="A2" s="141"/>
      <c r="B2" s="141"/>
      <c r="C2" s="142"/>
    </row>
    <row r="3" spans="1:10" ht="15">
      <c r="A3" s="143" t="s">
        <v>36</v>
      </c>
      <c r="B3" s="252" t="s">
        <v>1639</v>
      </c>
      <c r="C3" s="142"/>
    </row>
    <row r="4" spans="1:10" ht="15">
      <c r="A4" s="144" t="s">
        <v>62</v>
      </c>
      <c r="B4" s="127">
        <f>VLOOKUP($B$3,'ProLiant Smart Buy Servers'!B:Q,12,FALSE)</f>
        <v>1149</v>
      </c>
      <c r="C4" s="142"/>
    </row>
    <row r="5" spans="1:10" ht="21.75" customHeight="1">
      <c r="A5" s="145" t="s">
        <v>713</v>
      </c>
      <c r="B5" s="140">
        <f>VLOOKUP($B$3,'ProLiant Smart Buy Servers'!B:Q,13,FALSE)</f>
        <v>803</v>
      </c>
      <c r="C5" s="142"/>
    </row>
    <row r="6" spans="1:10" ht="15">
      <c r="A6" s="143"/>
      <c r="B6" s="146"/>
      <c r="C6" s="142"/>
    </row>
    <row r="7" spans="1:10" ht="15">
      <c r="A7" s="143"/>
      <c r="B7" s="146"/>
      <c r="C7" s="142"/>
    </row>
    <row r="8" spans="1:10" ht="15">
      <c r="A8" s="143" t="s">
        <v>39</v>
      </c>
      <c r="B8" s="171" t="s">
        <v>1730</v>
      </c>
      <c r="C8" s="142"/>
    </row>
    <row r="9" spans="1:10" ht="15">
      <c r="A9" s="143" t="s">
        <v>40</v>
      </c>
      <c r="B9" s="101" t="s">
        <v>1755</v>
      </c>
      <c r="C9" s="142"/>
    </row>
    <row r="10" spans="1:10" ht="15">
      <c r="A10" s="147"/>
      <c r="B10" s="131"/>
      <c r="C10" s="148"/>
      <c r="D10" s="485" t="s">
        <v>1235</v>
      </c>
      <c r="E10" s="343"/>
      <c r="F10" s="343"/>
      <c r="G10" s="343"/>
      <c r="H10" s="339"/>
      <c r="I10" s="339"/>
      <c r="J10" s="189"/>
    </row>
    <row r="11" spans="1:10" ht="15">
      <c r="A11" s="149" t="s">
        <v>41</v>
      </c>
      <c r="B11" s="122"/>
      <c r="C11" s="142"/>
      <c r="D11" s="389" t="s">
        <v>1477</v>
      </c>
      <c r="E11" s="442">
        <v>565</v>
      </c>
      <c r="F11" s="343"/>
      <c r="G11" s="343"/>
      <c r="H11" s="339"/>
      <c r="I11" s="339"/>
      <c r="J11" s="189"/>
    </row>
    <row r="12" spans="1:10" ht="15">
      <c r="A12" s="170" t="s">
        <v>42</v>
      </c>
      <c r="B12" s="171" t="s">
        <v>1728</v>
      </c>
      <c r="C12" s="142"/>
      <c r="D12" s="1020" t="s">
        <v>1240</v>
      </c>
      <c r="E12" s="1020"/>
      <c r="F12" s="1020"/>
      <c r="G12" s="1020"/>
      <c r="H12" s="1020"/>
      <c r="I12" s="1020"/>
      <c r="J12" s="1020"/>
    </row>
    <row r="13" spans="1:10" ht="15">
      <c r="A13" s="170" t="s">
        <v>59</v>
      </c>
      <c r="B13" s="104" t="s">
        <v>1444</v>
      </c>
      <c r="C13" s="142"/>
      <c r="D13" s="1008" t="s">
        <v>1238</v>
      </c>
      <c r="E13" s="1008"/>
      <c r="F13" s="1008"/>
      <c r="G13" s="1008"/>
      <c r="H13" s="1008"/>
      <c r="I13" s="1008"/>
      <c r="J13" s="189"/>
    </row>
    <row r="14" spans="1:10" ht="15">
      <c r="A14" s="170" t="s">
        <v>44</v>
      </c>
      <c r="B14" s="189" t="s">
        <v>1769</v>
      </c>
      <c r="C14" s="142"/>
      <c r="D14" s="1008" t="s">
        <v>1236</v>
      </c>
      <c r="E14" s="1008"/>
      <c r="F14" s="1008"/>
      <c r="G14" s="1008"/>
      <c r="H14" s="1008"/>
      <c r="I14" s="1008"/>
      <c r="J14" s="189"/>
    </row>
    <row r="15" spans="1:10" ht="15">
      <c r="A15" s="170" t="s">
        <v>45</v>
      </c>
      <c r="B15" s="171" t="s">
        <v>1731</v>
      </c>
      <c r="C15" s="142"/>
      <c r="D15" s="1009" t="s">
        <v>1233</v>
      </c>
      <c r="E15" s="1008"/>
      <c r="F15" s="1008"/>
      <c r="G15" s="1008"/>
      <c r="H15" s="1008"/>
      <c r="I15" s="1008"/>
      <c r="J15" s="189"/>
    </row>
    <row r="16" spans="1:10" ht="15">
      <c r="A16" s="170" t="s">
        <v>46</v>
      </c>
      <c r="B16" s="189" t="s">
        <v>1420</v>
      </c>
      <c r="C16" s="142"/>
      <c r="D16" s="483" t="s">
        <v>1234</v>
      </c>
      <c r="E16" s="483"/>
      <c r="F16" s="483"/>
      <c r="G16" s="483"/>
      <c r="H16" s="483"/>
      <c r="I16" s="483"/>
      <c r="J16" s="189"/>
    </row>
    <row r="17" spans="1:10" ht="15">
      <c r="A17" s="170" t="s">
        <v>11</v>
      </c>
      <c r="B17" s="171" t="s">
        <v>177</v>
      </c>
      <c r="C17" s="142"/>
      <c r="D17" s="484" t="s">
        <v>1568</v>
      </c>
      <c r="E17" s="483"/>
      <c r="F17" s="483"/>
      <c r="G17" s="483"/>
      <c r="H17" s="483"/>
      <c r="J17" s="189"/>
    </row>
    <row r="18" spans="1:10" ht="15">
      <c r="A18" s="170" t="s">
        <v>10</v>
      </c>
      <c r="B18" s="171" t="s">
        <v>1419</v>
      </c>
      <c r="C18" s="142"/>
      <c r="D18" s="484" t="s">
        <v>1569</v>
      </c>
      <c r="E18" s="483"/>
      <c r="F18" s="483"/>
      <c r="G18" s="483"/>
      <c r="H18" s="483"/>
      <c r="J18" s="189"/>
    </row>
    <row r="19" spans="1:10" ht="15">
      <c r="A19" s="170" t="s">
        <v>12</v>
      </c>
      <c r="B19" s="171" t="s">
        <v>1741</v>
      </c>
      <c r="C19" s="142"/>
      <c r="D19" s="484" t="s">
        <v>1570</v>
      </c>
      <c r="E19" s="483"/>
      <c r="F19" s="483"/>
      <c r="G19" s="483"/>
      <c r="H19" s="483"/>
      <c r="I19" s="483"/>
      <c r="J19" s="189"/>
    </row>
    <row r="20" spans="1:10" ht="15">
      <c r="A20" s="170" t="s">
        <v>56</v>
      </c>
      <c r="B20" s="171" t="s">
        <v>1750</v>
      </c>
      <c r="C20" s="142"/>
    </row>
    <row r="21" spans="1:10" ht="15">
      <c r="A21" s="170" t="s">
        <v>47</v>
      </c>
      <c r="B21" s="171" t="s">
        <v>1754</v>
      </c>
      <c r="C21" s="142"/>
    </row>
    <row r="22" spans="1:10" ht="15">
      <c r="A22" s="170" t="s">
        <v>58</v>
      </c>
      <c r="B22" s="171" t="s">
        <v>313</v>
      </c>
      <c r="C22" s="142"/>
    </row>
    <row r="23" spans="1:10" ht="15">
      <c r="A23" s="170" t="s">
        <v>13</v>
      </c>
      <c r="B23" s="135" t="s">
        <v>1742</v>
      </c>
      <c r="C23" s="142"/>
    </row>
    <row r="24" spans="1:10" ht="15">
      <c r="A24" s="170" t="s">
        <v>57</v>
      </c>
      <c r="B24" s="171" t="s">
        <v>330</v>
      </c>
      <c r="C24" s="142"/>
    </row>
    <row r="25" spans="1:10" ht="15">
      <c r="A25" s="170" t="s">
        <v>15</v>
      </c>
      <c r="B25" s="171"/>
      <c r="C25" s="142"/>
    </row>
    <row r="26" spans="1:10">
      <c r="A26" s="155"/>
      <c r="B26" s="156"/>
      <c r="C26" s="148"/>
    </row>
    <row r="27" spans="1:10">
      <c r="A27" s="104" t="s">
        <v>145</v>
      </c>
      <c r="B27" s="188"/>
    </row>
    <row r="28" spans="1:10">
      <c r="A28" s="103" t="s">
        <v>146</v>
      </c>
      <c r="B28" s="188"/>
    </row>
    <row r="29" spans="1:10">
      <c r="B29" s="188"/>
    </row>
  </sheetData>
  <mergeCells count="4">
    <mergeCell ref="D12:J12"/>
    <mergeCell ref="D13:I13"/>
    <mergeCell ref="D14:I14"/>
    <mergeCell ref="D15:I15"/>
  </mergeCells>
  <conditionalFormatting sqref="B27:B29">
    <cfRule type="duplicateValues" dxfId="45" priority="1" stopIfTrue="1"/>
  </conditionalFormatting>
  <hyperlinks>
    <hyperlink ref="A28" r:id="rId1" location="intro"/>
    <hyperlink ref="D1" location="'ProLiant Smart Buy Servers'!A1" display="Summary"/>
  </hyperlinks>
  <pageMargins left="0.7" right="0.7" top="0.75" bottom="0.75" header="0.3" footer="0.3"/>
  <pageSetup scale="44" fitToHeight="4"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zoomScale="80" zoomScaleNormal="80" workbookViewId="0">
      <selection activeCell="A12" sqref="A12:B23"/>
    </sheetView>
  </sheetViews>
  <sheetFormatPr defaultColWidth="8.88671875" defaultRowHeight="14.25"/>
  <cols>
    <col min="1" max="1" width="18.109375" style="105" customWidth="1"/>
    <col min="2" max="2" width="71.33203125" style="105" bestFit="1" customWidth="1"/>
    <col min="3" max="3" width="14.6640625" style="105" customWidth="1"/>
    <col min="4" max="4" width="12.33203125" style="105" customWidth="1"/>
    <col min="5" max="16384" width="8.88671875" style="105"/>
  </cols>
  <sheetData>
    <row r="1" spans="1:10" ht="15">
      <c r="A1" s="193" t="s">
        <v>1757</v>
      </c>
      <c r="B1" s="141"/>
      <c r="C1" s="138"/>
      <c r="D1" s="311" t="s">
        <v>117</v>
      </c>
    </row>
    <row r="2" spans="1:10">
      <c r="A2" s="141"/>
      <c r="B2" s="141"/>
      <c r="C2" s="142"/>
    </row>
    <row r="3" spans="1:10" ht="15">
      <c r="A3" s="143" t="s">
        <v>36</v>
      </c>
      <c r="B3" s="252" t="s">
        <v>1642</v>
      </c>
      <c r="C3" s="142"/>
    </row>
    <row r="4" spans="1:10" ht="15">
      <c r="A4" s="144" t="s">
        <v>62</v>
      </c>
      <c r="B4" s="127">
        <f>VLOOKUP($B$3,'ProLiant Smart Buy Servers'!B:Q,12,FALSE)</f>
        <v>999</v>
      </c>
      <c r="C4" s="142"/>
    </row>
    <row r="5" spans="1:10" ht="21.75" customHeight="1">
      <c r="A5" s="145" t="s">
        <v>713</v>
      </c>
      <c r="B5" s="140">
        <f>VLOOKUP($B$3,'ProLiant Smart Buy Servers'!B:Q,13,FALSE)</f>
        <v>568</v>
      </c>
      <c r="C5" s="142"/>
    </row>
    <row r="6" spans="1:10" ht="15">
      <c r="A6" s="143"/>
      <c r="B6" s="146"/>
      <c r="C6" s="142"/>
    </row>
    <row r="7" spans="1:10" ht="15">
      <c r="A7" s="143"/>
      <c r="B7" s="146"/>
      <c r="C7" s="142"/>
    </row>
    <row r="8" spans="1:10" ht="15">
      <c r="A8" s="143" t="s">
        <v>39</v>
      </c>
      <c r="B8" s="171" t="s">
        <v>1732</v>
      </c>
      <c r="C8" s="142"/>
    </row>
    <row r="9" spans="1:10" ht="15">
      <c r="A9" s="143" t="s">
        <v>40</v>
      </c>
      <c r="B9" s="101" t="s">
        <v>1757</v>
      </c>
      <c r="C9" s="142"/>
    </row>
    <row r="10" spans="1:10" ht="15">
      <c r="A10" s="147"/>
      <c r="B10" s="131"/>
      <c r="C10" s="148"/>
      <c r="D10" s="485" t="s">
        <v>1235</v>
      </c>
      <c r="E10" s="343"/>
      <c r="F10" s="343"/>
      <c r="G10" s="343"/>
      <c r="H10" s="339"/>
      <c r="I10" s="339"/>
      <c r="J10" s="189"/>
    </row>
    <row r="11" spans="1:10" ht="15">
      <c r="A11" s="149" t="s">
        <v>41</v>
      </c>
      <c r="B11" s="122"/>
      <c r="C11" s="142"/>
      <c r="D11" s="389" t="s">
        <v>1718</v>
      </c>
      <c r="E11" s="442">
        <v>572</v>
      </c>
      <c r="F11" s="343"/>
      <c r="G11" s="343"/>
      <c r="H11" s="339"/>
      <c r="I11" s="339"/>
      <c r="J11" s="189"/>
    </row>
    <row r="12" spans="1:10" ht="15">
      <c r="A12" s="170" t="s">
        <v>42</v>
      </c>
      <c r="B12" s="171" t="s">
        <v>1733</v>
      </c>
      <c r="C12" s="142"/>
      <c r="D12" s="1020" t="s">
        <v>1240</v>
      </c>
      <c r="E12" s="1020"/>
      <c r="F12" s="1020"/>
      <c r="G12" s="1020"/>
      <c r="H12" s="1020"/>
      <c r="I12" s="1020"/>
      <c r="J12" s="1020"/>
    </row>
    <row r="13" spans="1:10" ht="15">
      <c r="A13" s="170" t="s">
        <v>59</v>
      </c>
      <c r="B13" s="104" t="s">
        <v>1418</v>
      </c>
      <c r="C13" s="142"/>
      <c r="D13" s="1008" t="s">
        <v>1238</v>
      </c>
      <c r="E13" s="1008"/>
      <c r="F13" s="1008"/>
      <c r="G13" s="1008"/>
      <c r="H13" s="1008"/>
      <c r="I13" s="1008"/>
      <c r="J13" s="189"/>
    </row>
    <row r="14" spans="1:10" ht="15">
      <c r="A14" s="170" t="s">
        <v>44</v>
      </c>
      <c r="B14" s="189" t="s">
        <v>1452</v>
      </c>
      <c r="C14" s="142"/>
      <c r="D14" s="1008" t="s">
        <v>1236</v>
      </c>
      <c r="E14" s="1008"/>
      <c r="F14" s="1008"/>
      <c r="G14" s="1008"/>
      <c r="H14" s="1008"/>
      <c r="I14" s="1008"/>
      <c r="J14" s="189"/>
    </row>
    <row r="15" spans="1:10" ht="15">
      <c r="A15" s="170" t="s">
        <v>45</v>
      </c>
      <c r="B15" s="171" t="s">
        <v>1729</v>
      </c>
      <c r="C15" s="142"/>
      <c r="D15" s="1009" t="s">
        <v>1233</v>
      </c>
      <c r="E15" s="1008"/>
      <c r="F15" s="1008"/>
      <c r="G15" s="1008"/>
      <c r="H15" s="1008"/>
      <c r="I15" s="1008"/>
      <c r="J15" s="189"/>
    </row>
    <row r="16" spans="1:10" ht="15">
      <c r="A16" s="170" t="s">
        <v>46</v>
      </c>
      <c r="B16" s="189" t="s">
        <v>1420</v>
      </c>
      <c r="C16" s="142"/>
      <c r="D16" s="483" t="s">
        <v>1234</v>
      </c>
      <c r="E16" s="483"/>
      <c r="F16" s="483"/>
      <c r="G16" s="483"/>
      <c r="H16" s="483"/>
      <c r="I16" s="483"/>
      <c r="J16" s="189"/>
    </row>
    <row r="17" spans="1:10" ht="15">
      <c r="A17" s="170" t="s">
        <v>11</v>
      </c>
      <c r="B17" s="171" t="s">
        <v>177</v>
      </c>
      <c r="C17" s="142"/>
      <c r="D17" s="484" t="s">
        <v>1568</v>
      </c>
      <c r="E17" s="483"/>
      <c r="F17" s="483"/>
      <c r="G17" s="483"/>
      <c r="H17" s="483"/>
      <c r="J17" s="189"/>
    </row>
    <row r="18" spans="1:10" ht="15">
      <c r="A18" s="170" t="s">
        <v>10</v>
      </c>
      <c r="B18" s="171" t="s">
        <v>1419</v>
      </c>
      <c r="C18" s="142"/>
      <c r="D18" s="484" t="s">
        <v>1569</v>
      </c>
      <c r="E18" s="483"/>
      <c r="F18" s="483"/>
      <c r="G18" s="483"/>
      <c r="H18" s="483"/>
      <c r="J18" s="189"/>
    </row>
    <row r="19" spans="1:10" ht="15">
      <c r="A19" s="170" t="s">
        <v>12</v>
      </c>
      <c r="B19" s="171" t="s">
        <v>1741</v>
      </c>
      <c r="C19" s="142"/>
      <c r="D19" s="484" t="s">
        <v>1570</v>
      </c>
      <c r="E19" s="483"/>
      <c r="F19" s="483"/>
      <c r="G19" s="483"/>
      <c r="H19" s="483"/>
      <c r="I19" s="483"/>
      <c r="J19" s="189"/>
    </row>
    <row r="20" spans="1:10" ht="15">
      <c r="A20" s="170" t="s">
        <v>56</v>
      </c>
      <c r="B20" s="171" t="s">
        <v>1750</v>
      </c>
      <c r="C20" s="142"/>
    </row>
    <row r="21" spans="1:10" ht="15">
      <c r="A21" s="170" t="s">
        <v>47</v>
      </c>
      <c r="B21" s="171" t="s">
        <v>1754</v>
      </c>
      <c r="C21" s="142"/>
    </row>
    <row r="22" spans="1:10" ht="15">
      <c r="A22" s="170" t="s">
        <v>58</v>
      </c>
      <c r="B22" s="171" t="s">
        <v>313</v>
      </c>
      <c r="C22" s="142"/>
    </row>
    <row r="23" spans="1:10" ht="15">
      <c r="A23" s="170" t="s">
        <v>13</v>
      </c>
      <c r="B23" s="135" t="s">
        <v>1742</v>
      </c>
      <c r="C23" s="142"/>
    </row>
    <row r="24" spans="1:10" ht="15">
      <c r="A24" s="170" t="s">
        <v>57</v>
      </c>
      <c r="B24" s="171" t="s">
        <v>321</v>
      </c>
      <c r="C24" s="142"/>
    </row>
    <row r="25" spans="1:10" ht="15">
      <c r="A25" s="170" t="s">
        <v>15</v>
      </c>
      <c r="B25" s="171"/>
      <c r="C25" s="142"/>
    </row>
    <row r="26" spans="1:10">
      <c r="A26" s="155"/>
      <c r="B26" s="156"/>
      <c r="C26" s="148"/>
    </row>
    <row r="27" spans="1:10">
      <c r="A27" s="104" t="s">
        <v>145</v>
      </c>
      <c r="B27" s="188"/>
    </row>
    <row r="28" spans="1:10">
      <c r="A28" s="103" t="s">
        <v>146</v>
      </c>
      <c r="B28" s="188"/>
    </row>
    <row r="29" spans="1:10">
      <c r="B29" s="188"/>
    </row>
  </sheetData>
  <mergeCells count="4">
    <mergeCell ref="D12:J12"/>
    <mergeCell ref="D13:I13"/>
    <mergeCell ref="D14:I14"/>
    <mergeCell ref="D15:I15"/>
  </mergeCells>
  <conditionalFormatting sqref="B27:B29">
    <cfRule type="duplicateValues" dxfId="44" priority="1" stopIfTrue="1"/>
  </conditionalFormatting>
  <hyperlinks>
    <hyperlink ref="A28" r:id="rId1" location="intro"/>
    <hyperlink ref="D1" location="'ProLiant Smart Buy Servers'!A1" display="Summary"/>
  </hyperlinks>
  <pageMargins left="0.7" right="0.7" top="0.75" bottom="0.75" header="0.3" footer="0.3"/>
  <pageSetup scale="43" fitToHeight="4"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zoomScale="80" zoomScaleNormal="80" workbookViewId="0">
      <selection activeCell="D1" sqref="D1"/>
    </sheetView>
  </sheetViews>
  <sheetFormatPr defaultColWidth="8.88671875" defaultRowHeight="14.25"/>
  <cols>
    <col min="1" max="1" width="18.109375" style="105" customWidth="1"/>
    <col min="2" max="2" width="71.33203125" style="105" bestFit="1" customWidth="1"/>
    <col min="3" max="3" width="14.6640625" style="105" customWidth="1"/>
    <col min="4" max="4" width="11.109375" style="105" customWidth="1"/>
    <col min="5" max="16384" width="8.88671875" style="105"/>
  </cols>
  <sheetData>
    <row r="1" spans="1:10" ht="15">
      <c r="A1" s="193" t="s">
        <v>1759</v>
      </c>
      <c r="B1" s="141"/>
      <c r="C1" s="138"/>
      <c r="D1" s="311" t="s">
        <v>117</v>
      </c>
    </row>
    <row r="2" spans="1:10">
      <c r="A2" s="141"/>
      <c r="B2" s="141"/>
      <c r="C2" s="142"/>
    </row>
    <row r="3" spans="1:10" ht="15">
      <c r="A3" s="143" t="s">
        <v>36</v>
      </c>
      <c r="B3" s="252" t="s">
        <v>1644</v>
      </c>
      <c r="C3" s="142"/>
    </row>
    <row r="4" spans="1:10" ht="15">
      <c r="A4" s="144" t="s">
        <v>62</v>
      </c>
      <c r="B4" s="127">
        <f>VLOOKUP($B$3,'ProLiant Smart Buy Servers'!B:Q,12,FALSE)</f>
        <v>1149</v>
      </c>
      <c r="C4" s="142"/>
    </row>
    <row r="5" spans="1:10" ht="21.75" customHeight="1">
      <c r="A5" s="145" t="s">
        <v>713</v>
      </c>
      <c r="B5" s="140">
        <f>VLOOKUP($B$3,'ProLiant Smart Buy Servers'!B:Q,13,FALSE)</f>
        <v>837</v>
      </c>
      <c r="C5" s="142"/>
    </row>
    <row r="6" spans="1:10" ht="15">
      <c r="A6" s="143"/>
      <c r="B6" s="146"/>
      <c r="C6" s="142"/>
    </row>
    <row r="7" spans="1:10" ht="15">
      <c r="A7" s="143"/>
      <c r="B7" s="146"/>
      <c r="C7" s="142"/>
    </row>
    <row r="8" spans="1:10" ht="15">
      <c r="A8" s="143" t="s">
        <v>39</v>
      </c>
      <c r="B8" s="171" t="s">
        <v>1645</v>
      </c>
      <c r="C8" s="142"/>
    </row>
    <row r="9" spans="1:10" ht="15">
      <c r="A9" s="143" t="s">
        <v>40</v>
      </c>
      <c r="B9" s="101" t="s">
        <v>1759</v>
      </c>
      <c r="C9" s="142"/>
    </row>
    <row r="10" spans="1:10" ht="15">
      <c r="A10" s="147"/>
      <c r="B10" s="131"/>
      <c r="C10" s="148"/>
      <c r="D10" s="472" t="s">
        <v>1235</v>
      </c>
      <c r="E10" s="343"/>
      <c r="F10" s="343"/>
      <c r="G10" s="343"/>
      <c r="H10" s="339"/>
      <c r="I10" s="339"/>
      <c r="J10" s="189"/>
    </row>
    <row r="11" spans="1:10" ht="15">
      <c r="A11" s="149" t="s">
        <v>41</v>
      </c>
      <c r="B11" s="122"/>
      <c r="C11" s="142"/>
      <c r="D11" s="389" t="s">
        <v>1718</v>
      </c>
      <c r="E11" s="442">
        <v>572</v>
      </c>
      <c r="F11" s="343"/>
      <c r="G11" s="343"/>
      <c r="H11" s="339"/>
      <c r="I11" s="339"/>
      <c r="J11" s="189"/>
    </row>
    <row r="12" spans="1:10" ht="15">
      <c r="A12" s="170" t="s">
        <v>42</v>
      </c>
      <c r="B12" s="171" t="s">
        <v>1733</v>
      </c>
      <c r="C12" s="142"/>
      <c r="D12" s="1020" t="s">
        <v>1240</v>
      </c>
      <c r="E12" s="1020"/>
      <c r="F12" s="1020"/>
      <c r="G12" s="1020"/>
      <c r="H12" s="1020"/>
      <c r="I12" s="1020"/>
      <c r="J12" s="1020"/>
    </row>
    <row r="13" spans="1:10" ht="15">
      <c r="A13" s="170" t="s">
        <v>59</v>
      </c>
      <c r="B13" s="104" t="s">
        <v>1426</v>
      </c>
      <c r="C13" s="142"/>
      <c r="D13" s="1008" t="s">
        <v>1238</v>
      </c>
      <c r="E13" s="1008"/>
      <c r="F13" s="1008"/>
      <c r="G13" s="1008"/>
      <c r="H13" s="1008"/>
      <c r="I13" s="1008"/>
      <c r="J13" s="189"/>
    </row>
    <row r="14" spans="1:10" ht="15">
      <c r="A14" s="170" t="s">
        <v>44</v>
      </c>
      <c r="B14" s="189" t="s">
        <v>1452</v>
      </c>
      <c r="C14" s="142"/>
      <c r="D14" s="1008" t="s">
        <v>1236</v>
      </c>
      <c r="E14" s="1008"/>
      <c r="F14" s="1008"/>
      <c r="G14" s="1008"/>
      <c r="H14" s="1008"/>
      <c r="I14" s="1008"/>
      <c r="J14" s="189"/>
    </row>
    <row r="15" spans="1:10" ht="15">
      <c r="A15" s="170" t="s">
        <v>45</v>
      </c>
      <c r="B15" s="171" t="s">
        <v>1799</v>
      </c>
      <c r="C15" s="142"/>
      <c r="D15" s="1009" t="s">
        <v>1233</v>
      </c>
      <c r="E15" s="1008"/>
      <c r="F15" s="1008"/>
      <c r="G15" s="1008"/>
      <c r="H15" s="1008"/>
      <c r="I15" s="1008"/>
      <c r="J15" s="189"/>
    </row>
    <row r="16" spans="1:10" ht="15">
      <c r="A16" s="170" t="s">
        <v>46</v>
      </c>
      <c r="B16" s="189" t="s">
        <v>1420</v>
      </c>
      <c r="C16" s="142"/>
      <c r="D16" s="483" t="s">
        <v>1234</v>
      </c>
      <c r="E16" s="483"/>
      <c r="F16" s="483"/>
      <c r="G16" s="483"/>
      <c r="H16" s="483"/>
      <c r="I16" s="483"/>
      <c r="J16" s="189"/>
    </row>
    <row r="17" spans="1:10" ht="15">
      <c r="A17" s="170" t="s">
        <v>11</v>
      </c>
      <c r="B17" s="171" t="s">
        <v>177</v>
      </c>
      <c r="C17" s="142"/>
      <c r="D17" s="484" t="s">
        <v>1568</v>
      </c>
      <c r="E17" s="483"/>
      <c r="F17" s="483"/>
      <c r="G17" s="483"/>
      <c r="H17" s="483"/>
      <c r="J17" s="189"/>
    </row>
    <row r="18" spans="1:10" ht="15">
      <c r="A18" s="170" t="s">
        <v>10</v>
      </c>
      <c r="B18" s="171" t="s">
        <v>1419</v>
      </c>
      <c r="C18" s="142"/>
      <c r="D18" s="484" t="s">
        <v>1569</v>
      </c>
      <c r="E18" s="483"/>
      <c r="F18" s="483"/>
      <c r="G18" s="483"/>
      <c r="H18" s="483"/>
      <c r="J18" s="189"/>
    </row>
    <row r="19" spans="1:10" ht="15">
      <c r="A19" s="170" t="s">
        <v>12</v>
      </c>
      <c r="B19" s="171" t="s">
        <v>1741</v>
      </c>
      <c r="C19" s="142"/>
      <c r="D19" s="484" t="s">
        <v>1570</v>
      </c>
      <c r="E19" s="483"/>
      <c r="F19" s="483"/>
      <c r="G19" s="483"/>
      <c r="H19" s="483"/>
      <c r="I19" s="483"/>
      <c r="J19" s="189"/>
    </row>
    <row r="20" spans="1:10" ht="15">
      <c r="A20" s="170" t="s">
        <v>56</v>
      </c>
      <c r="B20" s="171" t="s">
        <v>1770</v>
      </c>
      <c r="C20" s="142"/>
    </row>
    <row r="21" spans="1:10" ht="15">
      <c r="A21" s="170" t="s">
        <v>47</v>
      </c>
      <c r="B21" s="171" t="s">
        <v>1754</v>
      </c>
      <c r="C21" s="142"/>
    </row>
    <row r="22" spans="1:10" ht="15">
      <c r="A22" s="170" t="s">
        <v>58</v>
      </c>
      <c r="B22" s="171" t="s">
        <v>313</v>
      </c>
      <c r="C22" s="142"/>
    </row>
    <row r="23" spans="1:10" ht="15">
      <c r="A23" s="170" t="s">
        <v>13</v>
      </c>
      <c r="B23" s="135" t="s">
        <v>1742</v>
      </c>
      <c r="C23" s="142"/>
    </row>
    <row r="24" spans="1:10" ht="15">
      <c r="A24" s="170" t="s">
        <v>57</v>
      </c>
      <c r="B24" s="171" t="s">
        <v>321</v>
      </c>
      <c r="C24" s="142"/>
    </row>
    <row r="25" spans="1:10" ht="15">
      <c r="A25" s="170" t="s">
        <v>15</v>
      </c>
      <c r="B25" s="171"/>
      <c r="C25" s="142"/>
    </row>
    <row r="26" spans="1:10">
      <c r="A26" s="155"/>
      <c r="B26" s="156"/>
      <c r="C26" s="148"/>
    </row>
    <row r="27" spans="1:10">
      <c r="A27" s="104" t="s">
        <v>145</v>
      </c>
      <c r="B27" s="188"/>
    </row>
    <row r="28" spans="1:10">
      <c r="A28" s="103" t="s">
        <v>146</v>
      </c>
      <c r="B28" s="188"/>
    </row>
    <row r="29" spans="1:10">
      <c r="B29" s="188"/>
    </row>
  </sheetData>
  <mergeCells count="4">
    <mergeCell ref="D12:J12"/>
    <mergeCell ref="D13:I13"/>
    <mergeCell ref="D14:I14"/>
    <mergeCell ref="D15:I15"/>
  </mergeCells>
  <conditionalFormatting sqref="B27:B29">
    <cfRule type="duplicateValues" dxfId="43" priority="1" stopIfTrue="1"/>
  </conditionalFormatting>
  <hyperlinks>
    <hyperlink ref="A28" r:id="rId1" location="intro"/>
    <hyperlink ref="D1" location="'ProLiant Smart Buy Servers'!A1" display="Summary"/>
  </hyperlinks>
  <pageMargins left="0.7" right="0.7" top="0.75" bottom="0.75" header="0.3" footer="0.3"/>
  <pageSetup scale="44" fitToHeight="4"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zoomScale="80" zoomScaleNormal="80" workbookViewId="0">
      <selection activeCell="A12" sqref="A12:B23"/>
    </sheetView>
  </sheetViews>
  <sheetFormatPr defaultColWidth="8.88671875" defaultRowHeight="14.25"/>
  <cols>
    <col min="1" max="1" width="18.109375" style="105" customWidth="1"/>
    <col min="2" max="2" width="71.33203125" style="105" bestFit="1" customWidth="1"/>
    <col min="3" max="3" width="14.6640625" style="105" customWidth="1"/>
    <col min="4" max="4" width="11.109375" style="105" customWidth="1"/>
    <col min="5" max="16384" width="8.88671875" style="105"/>
  </cols>
  <sheetData>
    <row r="1" spans="1:10" ht="15">
      <c r="A1" s="193" t="s">
        <v>1758</v>
      </c>
      <c r="B1" s="141"/>
      <c r="C1" s="138"/>
      <c r="D1" s="311" t="s">
        <v>117</v>
      </c>
    </row>
    <row r="2" spans="1:10">
      <c r="A2" s="141"/>
      <c r="B2" s="141"/>
      <c r="C2" s="142"/>
    </row>
    <row r="3" spans="1:10" ht="15">
      <c r="A3" s="143" t="s">
        <v>36</v>
      </c>
      <c r="B3" s="252" t="s">
        <v>1647</v>
      </c>
      <c r="C3" s="142"/>
    </row>
    <row r="4" spans="1:10" ht="15">
      <c r="A4" s="144" t="s">
        <v>62</v>
      </c>
      <c r="B4" s="127">
        <f>VLOOKUP($B$3,'ProLiant Smart Buy Servers'!B:Q,12,FALSE)</f>
        <v>1399</v>
      </c>
      <c r="C4" s="142"/>
    </row>
    <row r="5" spans="1:10" ht="21.75" customHeight="1">
      <c r="A5" s="145" t="s">
        <v>713</v>
      </c>
      <c r="B5" s="140">
        <f>VLOOKUP($B$3,'ProLiant Smart Buy Servers'!B:Q,13,FALSE)</f>
        <v>500</v>
      </c>
      <c r="C5" s="142"/>
    </row>
    <row r="6" spans="1:10" ht="15">
      <c r="A6" s="143"/>
      <c r="B6" s="146"/>
      <c r="C6" s="142"/>
    </row>
    <row r="7" spans="1:10" ht="15">
      <c r="A7" s="143"/>
      <c r="B7" s="146"/>
      <c r="C7" s="142"/>
    </row>
    <row r="8" spans="1:10" ht="15">
      <c r="A8" s="143" t="s">
        <v>39</v>
      </c>
      <c r="B8" s="171" t="s">
        <v>1648</v>
      </c>
      <c r="C8" s="142"/>
    </row>
    <row r="9" spans="1:10" ht="15">
      <c r="A9" s="143" t="s">
        <v>40</v>
      </c>
      <c r="B9" s="101" t="s">
        <v>1758</v>
      </c>
      <c r="C9" s="142"/>
    </row>
    <row r="10" spans="1:10" ht="15">
      <c r="A10" s="147"/>
      <c r="B10" s="131"/>
      <c r="C10" s="148"/>
      <c r="D10" s="485" t="s">
        <v>1235</v>
      </c>
      <c r="E10" s="343"/>
      <c r="F10" s="343"/>
      <c r="G10" s="343"/>
      <c r="H10" s="339"/>
      <c r="I10" s="339"/>
      <c r="J10" s="189"/>
    </row>
    <row r="11" spans="1:10" ht="15">
      <c r="A11" s="149" t="s">
        <v>41</v>
      </c>
      <c r="B11" s="122"/>
      <c r="C11" s="142"/>
      <c r="D11" s="389" t="s">
        <v>1714</v>
      </c>
      <c r="E11" s="442">
        <v>319</v>
      </c>
      <c r="F11" s="343"/>
      <c r="G11" s="343"/>
      <c r="H11" s="339"/>
      <c r="I11" s="339"/>
      <c r="J11" s="189"/>
    </row>
    <row r="12" spans="1:10" ht="15">
      <c r="A12" s="170" t="s">
        <v>42</v>
      </c>
      <c r="B12" s="171" t="s">
        <v>1771</v>
      </c>
      <c r="C12" s="142"/>
      <c r="D12" s="1020" t="s">
        <v>1240</v>
      </c>
      <c r="E12" s="1020"/>
      <c r="F12" s="1020"/>
      <c r="G12" s="1020"/>
      <c r="H12" s="1020"/>
      <c r="I12" s="1020"/>
      <c r="J12" s="1020"/>
    </row>
    <row r="13" spans="1:10" ht="15">
      <c r="A13" s="170" t="s">
        <v>59</v>
      </c>
      <c r="B13" s="135" t="s">
        <v>1426</v>
      </c>
      <c r="C13" s="142"/>
      <c r="D13" s="1008" t="s">
        <v>1238</v>
      </c>
      <c r="E13" s="1008"/>
      <c r="F13" s="1008"/>
      <c r="G13" s="1008"/>
      <c r="H13" s="1008"/>
      <c r="I13" s="1008"/>
      <c r="J13" s="189"/>
    </row>
    <row r="14" spans="1:10" ht="15">
      <c r="A14" s="170" t="s">
        <v>44</v>
      </c>
      <c r="B14" s="189" t="s">
        <v>1452</v>
      </c>
      <c r="C14" s="142"/>
      <c r="D14" s="1008" t="s">
        <v>1236</v>
      </c>
      <c r="E14" s="1008"/>
      <c r="F14" s="1008"/>
      <c r="G14" s="1008"/>
      <c r="H14" s="1008"/>
      <c r="I14" s="1008"/>
      <c r="J14" s="189"/>
    </row>
    <row r="15" spans="1:10" ht="15">
      <c r="A15" s="170" t="s">
        <v>45</v>
      </c>
      <c r="B15" s="171" t="s">
        <v>1734</v>
      </c>
      <c r="C15" s="142"/>
      <c r="D15" s="1009" t="s">
        <v>1233</v>
      </c>
      <c r="E15" s="1008"/>
      <c r="F15" s="1008"/>
      <c r="G15" s="1008"/>
      <c r="H15" s="1008"/>
      <c r="I15" s="1008"/>
      <c r="J15" s="189"/>
    </row>
    <row r="16" spans="1:10" ht="15">
      <c r="A16" s="170" t="s">
        <v>46</v>
      </c>
      <c r="B16" s="189" t="s">
        <v>1420</v>
      </c>
      <c r="C16" s="142"/>
      <c r="D16" s="483" t="s">
        <v>1234</v>
      </c>
      <c r="E16" s="483"/>
      <c r="F16" s="483"/>
      <c r="G16" s="483"/>
      <c r="H16" s="483"/>
      <c r="I16" s="483"/>
      <c r="J16" s="189"/>
    </row>
    <row r="17" spans="1:10" ht="15">
      <c r="A17" s="170" t="s">
        <v>11</v>
      </c>
      <c r="B17" s="171" t="s">
        <v>177</v>
      </c>
      <c r="C17" s="142"/>
      <c r="D17" s="484" t="s">
        <v>1568</v>
      </c>
      <c r="E17" s="483"/>
      <c r="F17" s="483"/>
      <c r="G17" s="483"/>
      <c r="H17" s="483"/>
      <c r="J17" s="189"/>
    </row>
    <row r="18" spans="1:10" ht="15">
      <c r="A18" s="170" t="s">
        <v>10</v>
      </c>
      <c r="B18" s="171" t="s">
        <v>1419</v>
      </c>
      <c r="C18" s="142"/>
      <c r="D18" s="484" t="s">
        <v>1569</v>
      </c>
      <c r="E18" s="483"/>
      <c r="F18" s="483"/>
      <c r="G18" s="483"/>
      <c r="H18" s="483"/>
      <c r="J18" s="189"/>
    </row>
    <row r="19" spans="1:10" ht="15">
      <c r="A19" s="170" t="s">
        <v>12</v>
      </c>
      <c r="B19" s="171" t="s">
        <v>1741</v>
      </c>
      <c r="C19" s="142"/>
      <c r="D19" s="484" t="s">
        <v>1570</v>
      </c>
      <c r="E19" s="483"/>
      <c r="F19" s="483"/>
      <c r="G19" s="483"/>
      <c r="H19" s="483"/>
      <c r="I19" s="483"/>
      <c r="J19" s="189"/>
    </row>
    <row r="20" spans="1:10" ht="15">
      <c r="A20" s="170" t="s">
        <v>56</v>
      </c>
      <c r="B20" s="171" t="s">
        <v>1750</v>
      </c>
      <c r="C20" s="142"/>
    </row>
    <row r="21" spans="1:10" ht="15">
      <c r="A21" s="170" t="s">
        <v>47</v>
      </c>
      <c r="B21" s="171" t="s">
        <v>1754</v>
      </c>
      <c r="C21" s="142"/>
    </row>
    <row r="22" spans="1:10" ht="15">
      <c r="A22" s="170" t="s">
        <v>58</v>
      </c>
      <c r="B22" s="171" t="s">
        <v>313</v>
      </c>
      <c r="C22" s="142"/>
    </row>
    <row r="23" spans="1:10" ht="15">
      <c r="A23" s="170" t="s">
        <v>13</v>
      </c>
      <c r="B23" s="135" t="s">
        <v>1743</v>
      </c>
      <c r="C23" s="142"/>
    </row>
    <row r="24" spans="1:10" ht="15">
      <c r="A24" s="170" t="s">
        <v>57</v>
      </c>
      <c r="B24" s="171" t="s">
        <v>116</v>
      </c>
      <c r="C24" s="142"/>
    </row>
    <row r="25" spans="1:10" ht="15">
      <c r="A25" s="170" t="s">
        <v>15</v>
      </c>
      <c r="B25" s="171"/>
      <c r="C25" s="142"/>
    </row>
    <row r="26" spans="1:10">
      <c r="A26" s="155"/>
      <c r="B26" s="156"/>
      <c r="C26" s="148"/>
    </row>
    <row r="27" spans="1:10">
      <c r="A27" s="104" t="s">
        <v>145</v>
      </c>
      <c r="B27" s="188"/>
    </row>
    <row r="28" spans="1:10">
      <c r="A28" s="103" t="s">
        <v>146</v>
      </c>
      <c r="B28" s="188"/>
    </row>
    <row r="29" spans="1:10">
      <c r="B29" s="188"/>
    </row>
  </sheetData>
  <mergeCells count="4">
    <mergeCell ref="D12:J12"/>
    <mergeCell ref="D13:I13"/>
    <mergeCell ref="D14:I14"/>
    <mergeCell ref="D15:I15"/>
  </mergeCells>
  <conditionalFormatting sqref="B27:B29">
    <cfRule type="duplicateValues" dxfId="42" priority="1" stopIfTrue="1"/>
  </conditionalFormatting>
  <hyperlinks>
    <hyperlink ref="A28" r:id="rId1" location="intro"/>
    <hyperlink ref="D1" location="'ProLiant Smart Buy Servers'!A1" display="Summary"/>
  </hyperlinks>
  <pageMargins left="0.7" right="0.7" top="0.75" bottom="0.75" header="0.3" footer="0.3"/>
  <pageSetup scale="44" fitToHeight="4" orientation="portrait"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zoomScale="80" zoomScaleNormal="80" workbookViewId="0">
      <selection activeCell="A12" sqref="A12:B23"/>
    </sheetView>
  </sheetViews>
  <sheetFormatPr defaultColWidth="8.88671875" defaultRowHeight="14.25"/>
  <cols>
    <col min="1" max="1" width="18.109375" style="105" customWidth="1"/>
    <col min="2" max="2" width="71.33203125" style="105" bestFit="1" customWidth="1"/>
    <col min="3" max="3" width="14.6640625" style="105" customWidth="1"/>
    <col min="4" max="4" width="11.5546875" style="105" customWidth="1"/>
    <col min="5" max="16384" width="8.88671875" style="105"/>
  </cols>
  <sheetData>
    <row r="1" spans="1:10" ht="15">
      <c r="A1" s="193" t="s">
        <v>1760</v>
      </c>
      <c r="B1" s="141"/>
      <c r="C1" s="138"/>
      <c r="D1" s="311" t="s">
        <v>117</v>
      </c>
    </row>
    <row r="2" spans="1:10">
      <c r="A2" s="141"/>
      <c r="B2" s="141"/>
      <c r="C2" s="142"/>
    </row>
    <row r="3" spans="1:10" ht="15">
      <c r="A3" s="143" t="s">
        <v>36</v>
      </c>
      <c r="B3" s="252" t="s">
        <v>1649</v>
      </c>
      <c r="C3" s="142"/>
    </row>
    <row r="4" spans="1:10" ht="15">
      <c r="A4" s="144" t="s">
        <v>62</v>
      </c>
      <c r="B4" s="127">
        <f>VLOOKUP($B$3,'ProLiant Smart Buy Servers'!B:Q,12,FALSE)</f>
        <v>1899</v>
      </c>
      <c r="C4" s="142"/>
    </row>
    <row r="5" spans="1:10" ht="21.75" customHeight="1">
      <c r="A5" s="145" t="s">
        <v>713</v>
      </c>
      <c r="B5" s="140">
        <f>VLOOKUP($B$3,'ProLiant Smart Buy Servers'!B:Q,13,FALSE)</f>
        <v>647</v>
      </c>
      <c r="C5" s="142"/>
    </row>
    <row r="6" spans="1:10" ht="15">
      <c r="A6" s="143"/>
      <c r="B6" s="146"/>
      <c r="C6" s="142"/>
    </row>
    <row r="7" spans="1:10" ht="15">
      <c r="A7" s="143"/>
      <c r="B7" s="146"/>
      <c r="C7" s="142"/>
    </row>
    <row r="8" spans="1:10" ht="15">
      <c r="A8" s="143" t="s">
        <v>39</v>
      </c>
      <c r="B8" s="171" t="s">
        <v>1650</v>
      </c>
      <c r="C8" s="142"/>
    </row>
    <row r="9" spans="1:10" ht="15">
      <c r="A9" s="143" t="s">
        <v>40</v>
      </c>
      <c r="B9" s="101" t="s">
        <v>1760</v>
      </c>
      <c r="C9" s="142"/>
    </row>
    <row r="10" spans="1:10" ht="15">
      <c r="A10" s="147"/>
      <c r="B10" s="131"/>
      <c r="C10" s="148"/>
      <c r="D10" s="485" t="s">
        <v>1235</v>
      </c>
      <c r="E10" s="343"/>
      <c r="F10" s="343"/>
      <c r="G10" s="343"/>
      <c r="H10" s="339"/>
      <c r="I10" s="339"/>
      <c r="J10" s="189"/>
    </row>
    <row r="11" spans="1:10" ht="15">
      <c r="A11" s="149" t="s">
        <v>41</v>
      </c>
      <c r="B11" s="122"/>
      <c r="C11" s="142"/>
      <c r="D11" s="389" t="s">
        <v>1714</v>
      </c>
      <c r="E11" s="442">
        <v>319</v>
      </c>
      <c r="F11" s="343"/>
      <c r="G11" s="343"/>
      <c r="H11" s="339"/>
      <c r="I11" s="339"/>
      <c r="J11" s="189"/>
    </row>
    <row r="12" spans="1:10" ht="15">
      <c r="A12" s="170" t="s">
        <v>42</v>
      </c>
      <c r="B12" s="171" t="s">
        <v>1771</v>
      </c>
      <c r="C12" s="142"/>
      <c r="D12" s="1020" t="s">
        <v>1240</v>
      </c>
      <c r="E12" s="1020"/>
      <c r="F12" s="1020"/>
      <c r="G12" s="1020"/>
      <c r="H12" s="1020"/>
      <c r="I12" s="1020"/>
      <c r="J12" s="1020"/>
    </row>
    <row r="13" spans="1:10" ht="15">
      <c r="A13" s="170" t="s">
        <v>59</v>
      </c>
      <c r="B13" s="104" t="s">
        <v>1444</v>
      </c>
      <c r="C13" s="142"/>
      <c r="D13" s="1008" t="s">
        <v>1238</v>
      </c>
      <c r="E13" s="1008"/>
      <c r="F13" s="1008"/>
      <c r="G13" s="1008"/>
      <c r="H13" s="1008"/>
      <c r="I13" s="1008"/>
      <c r="J13" s="189"/>
    </row>
    <row r="14" spans="1:10" ht="15">
      <c r="A14" s="170" t="s">
        <v>44</v>
      </c>
      <c r="B14" s="189" t="s">
        <v>1769</v>
      </c>
      <c r="C14" s="142"/>
      <c r="D14" s="1008" t="s">
        <v>1236</v>
      </c>
      <c r="E14" s="1008"/>
      <c r="F14" s="1008"/>
      <c r="G14" s="1008"/>
      <c r="H14" s="1008"/>
      <c r="I14" s="1008"/>
      <c r="J14" s="189"/>
    </row>
    <row r="15" spans="1:10" ht="15">
      <c r="A15" s="170" t="s">
        <v>45</v>
      </c>
      <c r="B15" s="171" t="s">
        <v>1735</v>
      </c>
      <c r="C15" s="142"/>
      <c r="D15" s="1009" t="s">
        <v>1233</v>
      </c>
      <c r="E15" s="1008"/>
      <c r="F15" s="1008"/>
      <c r="G15" s="1008"/>
      <c r="H15" s="1008"/>
      <c r="I15" s="1008"/>
      <c r="J15" s="189"/>
    </row>
    <row r="16" spans="1:10" ht="15">
      <c r="A16" s="170" t="s">
        <v>46</v>
      </c>
      <c r="B16" s="171" t="s">
        <v>1751</v>
      </c>
      <c r="C16" s="142"/>
      <c r="D16" s="483" t="s">
        <v>1234</v>
      </c>
      <c r="E16" s="483"/>
      <c r="F16" s="483"/>
      <c r="G16" s="483"/>
      <c r="H16" s="483"/>
      <c r="I16" s="483"/>
      <c r="J16" s="189"/>
    </row>
    <row r="17" spans="1:10" ht="15">
      <c r="A17" s="170" t="s">
        <v>11</v>
      </c>
      <c r="B17" s="171" t="s">
        <v>177</v>
      </c>
      <c r="C17" s="142"/>
      <c r="D17" s="484" t="s">
        <v>1568</v>
      </c>
      <c r="E17" s="483"/>
      <c r="F17" s="483"/>
      <c r="G17" s="483"/>
      <c r="H17" s="483"/>
      <c r="J17" s="189"/>
    </row>
    <row r="18" spans="1:10" ht="15">
      <c r="A18" s="170" t="s">
        <v>10</v>
      </c>
      <c r="B18" s="171" t="s">
        <v>1419</v>
      </c>
      <c r="C18" s="142"/>
      <c r="D18" s="484" t="s">
        <v>1569</v>
      </c>
      <c r="E18" s="483"/>
      <c r="F18" s="483"/>
      <c r="G18" s="483"/>
      <c r="H18" s="483"/>
      <c r="J18" s="189"/>
    </row>
    <row r="19" spans="1:10" ht="15">
      <c r="A19" s="170" t="s">
        <v>12</v>
      </c>
      <c r="B19" s="171" t="s">
        <v>1741</v>
      </c>
      <c r="C19" s="142"/>
      <c r="D19" s="484" t="s">
        <v>1570</v>
      </c>
      <c r="E19" s="483"/>
      <c r="F19" s="483"/>
      <c r="G19" s="483"/>
      <c r="H19" s="483"/>
      <c r="I19" s="483"/>
      <c r="J19" s="189"/>
    </row>
    <row r="20" spans="1:10" ht="15">
      <c r="A20" s="170" t="s">
        <v>56</v>
      </c>
      <c r="B20" s="171" t="s">
        <v>1750</v>
      </c>
      <c r="C20" s="142"/>
    </row>
    <row r="21" spans="1:10" ht="15">
      <c r="A21" s="170" t="s">
        <v>47</v>
      </c>
      <c r="B21" s="171" t="s">
        <v>1754</v>
      </c>
      <c r="C21" s="142"/>
    </row>
    <row r="22" spans="1:10" ht="15">
      <c r="A22" s="170" t="s">
        <v>58</v>
      </c>
      <c r="B22" s="171" t="s">
        <v>313</v>
      </c>
      <c r="C22" s="142"/>
    </row>
    <row r="23" spans="1:10" ht="15">
      <c r="A23" s="170" t="s">
        <v>13</v>
      </c>
      <c r="B23" s="135" t="s">
        <v>1742</v>
      </c>
      <c r="C23" s="142"/>
    </row>
    <row r="24" spans="1:10" ht="15">
      <c r="A24" s="170" t="s">
        <v>57</v>
      </c>
      <c r="B24" s="171" t="s">
        <v>116</v>
      </c>
      <c r="C24" s="142"/>
    </row>
    <row r="25" spans="1:10" ht="15">
      <c r="A25" s="170" t="s">
        <v>15</v>
      </c>
      <c r="B25" s="171"/>
      <c r="C25" s="142"/>
    </row>
    <row r="26" spans="1:10">
      <c r="A26" s="155"/>
      <c r="B26" s="156"/>
      <c r="C26" s="148"/>
    </row>
    <row r="27" spans="1:10">
      <c r="A27" s="104" t="s">
        <v>145</v>
      </c>
      <c r="B27" s="188"/>
    </row>
    <row r="28" spans="1:10">
      <c r="A28" s="103" t="s">
        <v>146</v>
      </c>
      <c r="B28" s="188"/>
    </row>
    <row r="29" spans="1:10">
      <c r="B29" s="188"/>
    </row>
  </sheetData>
  <mergeCells count="4">
    <mergeCell ref="D12:J12"/>
    <mergeCell ref="D13:I13"/>
    <mergeCell ref="D14:I14"/>
    <mergeCell ref="D15:I15"/>
  </mergeCells>
  <conditionalFormatting sqref="B27:B29">
    <cfRule type="duplicateValues" dxfId="41" priority="1" stopIfTrue="1"/>
  </conditionalFormatting>
  <hyperlinks>
    <hyperlink ref="A28" r:id="rId1" location="intro"/>
    <hyperlink ref="D1" location="'ProLiant Smart Buy Servers'!A1" display="Summary"/>
  </hyperlinks>
  <pageMargins left="0.7" right="0.7" top="0.75" bottom="0.75" header="0.3" footer="0.3"/>
  <pageSetup scale="44" fitToHeight="4"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80" zoomScaleNormal="80" workbookViewId="0">
      <selection activeCell="A12" sqref="A12:B24"/>
    </sheetView>
  </sheetViews>
  <sheetFormatPr defaultColWidth="8.88671875" defaultRowHeight="12.75"/>
  <cols>
    <col min="1" max="1" width="18.109375" style="189" customWidth="1"/>
    <col min="2" max="2" width="61.5546875" style="189" customWidth="1"/>
    <col min="3" max="3" width="14.6640625" style="189" customWidth="1"/>
    <col min="4" max="16384" width="8.88671875" style="189"/>
  </cols>
  <sheetData>
    <row r="1" spans="1:10" ht="13.5">
      <c r="A1" s="169" t="s">
        <v>1430</v>
      </c>
      <c r="B1" s="141"/>
      <c r="C1" s="138"/>
      <c r="D1" s="311" t="s">
        <v>117</v>
      </c>
    </row>
    <row r="2" spans="1:10">
      <c r="A2" s="141"/>
      <c r="B2" s="141"/>
      <c r="C2" s="142"/>
    </row>
    <row r="3" spans="1:10" ht="13.5">
      <c r="A3" s="143" t="s">
        <v>36</v>
      </c>
      <c r="B3" s="140" t="s">
        <v>1428</v>
      </c>
      <c r="C3" s="142"/>
    </row>
    <row r="4" spans="1:10" ht="13.5">
      <c r="A4" s="144" t="s">
        <v>62</v>
      </c>
      <c r="B4" s="127">
        <f>VLOOKUP($B$3,'ProLiant Smart Buy Servers'!B:Q,10,FALSE)</f>
        <v>999</v>
      </c>
      <c r="C4" s="142"/>
    </row>
    <row r="5" spans="1:10" ht="21.75" customHeight="1">
      <c r="A5" s="145" t="s">
        <v>713</v>
      </c>
      <c r="B5" s="140">
        <f>VLOOKUP($B$3,'ProLiant Smart Buy Servers'!B:Q,13,FALSE)</f>
        <v>829</v>
      </c>
      <c r="C5" s="142"/>
    </row>
    <row r="6" spans="1:10" ht="13.5">
      <c r="A6" s="143"/>
      <c r="B6" s="146"/>
      <c r="C6" s="142"/>
    </row>
    <row r="7" spans="1:10" ht="13.5">
      <c r="A7" s="143"/>
      <c r="B7" s="146"/>
      <c r="C7" s="142"/>
    </row>
    <row r="8" spans="1:10" ht="13.5">
      <c r="A8" s="143" t="s">
        <v>39</v>
      </c>
      <c r="B8" s="146" t="s">
        <v>1429</v>
      </c>
      <c r="C8" s="142"/>
    </row>
    <row r="9" spans="1:10" ht="13.5">
      <c r="A9" s="143" t="s">
        <v>40</v>
      </c>
      <c r="B9" s="146" t="s">
        <v>1430</v>
      </c>
      <c r="C9" s="142"/>
    </row>
    <row r="10" spans="1:10" ht="15">
      <c r="A10" s="147"/>
      <c r="B10" s="131"/>
      <c r="C10" s="148"/>
      <c r="D10" s="149" t="s">
        <v>1235</v>
      </c>
      <c r="E10" s="343"/>
      <c r="F10" s="343"/>
      <c r="G10" s="343"/>
      <c r="H10" s="339"/>
      <c r="I10" s="339"/>
    </row>
    <row r="11" spans="1:10" ht="15">
      <c r="A11" s="149" t="s">
        <v>41</v>
      </c>
      <c r="B11" s="122"/>
      <c r="C11" s="142"/>
      <c r="D11" s="389" t="s">
        <v>1477</v>
      </c>
      <c r="E11" s="442">
        <v>565</v>
      </c>
      <c r="F11" s="343"/>
      <c r="G11" s="343"/>
      <c r="H11" s="339"/>
      <c r="I11" s="339"/>
    </row>
    <row r="12" spans="1:10" ht="13.5">
      <c r="A12" s="150" t="s">
        <v>42</v>
      </c>
      <c r="B12" s="189" t="s">
        <v>1431</v>
      </c>
      <c r="C12" s="142"/>
      <c r="D12" s="1020" t="s">
        <v>1240</v>
      </c>
      <c r="E12" s="1020"/>
      <c r="F12" s="1020"/>
      <c r="G12" s="1020"/>
      <c r="H12" s="1020"/>
      <c r="I12" s="1020"/>
      <c r="J12" s="1020"/>
    </row>
    <row r="13" spans="1:10" ht="13.5">
      <c r="A13" s="150" t="s">
        <v>59</v>
      </c>
      <c r="B13" s="135" t="s">
        <v>1418</v>
      </c>
      <c r="C13" s="142"/>
      <c r="D13" s="1008" t="s">
        <v>1238</v>
      </c>
      <c r="E13" s="1008"/>
      <c r="F13" s="1008"/>
      <c r="G13" s="1008"/>
      <c r="H13" s="1008"/>
      <c r="I13" s="1008"/>
    </row>
    <row r="14" spans="1:10" ht="13.5">
      <c r="A14" s="151" t="s">
        <v>44</v>
      </c>
      <c r="B14" s="189" t="s">
        <v>1452</v>
      </c>
      <c r="C14" s="142"/>
      <c r="D14" s="1008" t="s">
        <v>1236</v>
      </c>
      <c r="E14" s="1008"/>
      <c r="F14" s="1008"/>
      <c r="G14" s="1008"/>
      <c r="H14" s="1008"/>
      <c r="I14" s="1008"/>
    </row>
    <row r="15" spans="1:10" ht="13.5">
      <c r="A15" s="150" t="s">
        <v>45</v>
      </c>
      <c r="B15" s="190" t="s">
        <v>345</v>
      </c>
      <c r="C15" s="142"/>
      <c r="D15" s="1009" t="s">
        <v>1233</v>
      </c>
      <c r="E15" s="1008"/>
      <c r="F15" s="1008"/>
      <c r="G15" s="1008"/>
      <c r="H15" s="1008"/>
      <c r="I15" s="1008"/>
    </row>
    <row r="16" spans="1:10" ht="13.5">
      <c r="A16" s="150" t="s">
        <v>46</v>
      </c>
      <c r="B16" s="189" t="s">
        <v>1420</v>
      </c>
      <c r="C16" s="142"/>
      <c r="D16" s="446" t="s">
        <v>1234</v>
      </c>
      <c r="E16" s="446"/>
      <c r="F16" s="446"/>
      <c r="G16" s="446"/>
      <c r="H16" s="446"/>
      <c r="I16" s="446"/>
    </row>
    <row r="17" spans="1:9" ht="15">
      <c r="A17" s="150" t="s">
        <v>11</v>
      </c>
      <c r="B17" s="171" t="s">
        <v>177</v>
      </c>
      <c r="C17" s="142"/>
      <c r="D17" s="445" t="s">
        <v>1568</v>
      </c>
      <c r="E17" s="446"/>
      <c r="F17" s="446"/>
      <c r="G17" s="446"/>
      <c r="H17" s="446"/>
      <c r="I17" s="105"/>
    </row>
    <row r="18" spans="1:9" ht="15">
      <c r="A18" s="191" t="s">
        <v>10</v>
      </c>
      <c r="B18" s="189" t="s">
        <v>1419</v>
      </c>
      <c r="C18" s="142"/>
      <c r="D18" s="445" t="s">
        <v>1569</v>
      </c>
      <c r="E18" s="446"/>
      <c r="F18" s="446"/>
      <c r="G18" s="446"/>
      <c r="H18" s="446"/>
      <c r="I18" s="105"/>
    </row>
    <row r="19" spans="1:9" ht="13.5">
      <c r="A19" s="150" t="s">
        <v>12</v>
      </c>
      <c r="B19" s="189" t="s">
        <v>1432</v>
      </c>
      <c r="C19" s="142"/>
      <c r="D19" s="445" t="s">
        <v>1570</v>
      </c>
      <c r="E19" s="446"/>
      <c r="F19" s="446"/>
      <c r="G19" s="446"/>
      <c r="H19" s="446"/>
      <c r="I19" s="446"/>
    </row>
    <row r="20" spans="1:9" ht="13.5">
      <c r="A20" s="150" t="s">
        <v>56</v>
      </c>
      <c r="B20" s="189" t="s">
        <v>1433</v>
      </c>
      <c r="C20" s="142"/>
    </row>
    <row r="21" spans="1:9" ht="13.5">
      <c r="A21" s="150" t="s">
        <v>47</v>
      </c>
      <c r="B21" s="189" t="s">
        <v>346</v>
      </c>
      <c r="C21" s="142"/>
    </row>
    <row r="22" spans="1:9" ht="13.5">
      <c r="A22" s="192" t="s">
        <v>6</v>
      </c>
      <c r="B22" s="189" t="s">
        <v>1434</v>
      </c>
      <c r="C22" s="142"/>
    </row>
    <row r="23" spans="1:9" ht="13.5">
      <c r="A23" s="150" t="s">
        <v>58</v>
      </c>
      <c r="B23" s="189" t="s">
        <v>64</v>
      </c>
      <c r="C23" s="142"/>
    </row>
    <row r="24" spans="1:9" ht="13.5">
      <c r="A24" s="192" t="s">
        <v>13</v>
      </c>
      <c r="B24" s="135" t="s">
        <v>1435</v>
      </c>
      <c r="C24" s="142"/>
    </row>
    <row r="25" spans="1:9" ht="25.5">
      <c r="A25" s="150" t="s">
        <v>57</v>
      </c>
      <c r="B25" s="135" t="s">
        <v>116</v>
      </c>
      <c r="C25" s="142"/>
    </row>
    <row r="26" spans="1:9" ht="13.5">
      <c r="A26" s="154" t="s">
        <v>15</v>
      </c>
      <c r="C26" s="142"/>
    </row>
    <row r="27" spans="1:9">
      <c r="A27" s="155"/>
      <c r="B27" s="156"/>
      <c r="C27" s="148"/>
    </row>
    <row r="28" spans="1:9">
      <c r="A28" s="104" t="s">
        <v>145</v>
      </c>
      <c r="B28" s="141"/>
      <c r="C28" s="142"/>
    </row>
    <row r="29" spans="1:9">
      <c r="A29" s="103" t="s">
        <v>146</v>
      </c>
    </row>
  </sheetData>
  <mergeCells count="4">
    <mergeCell ref="D12:J12"/>
    <mergeCell ref="D13:I13"/>
    <mergeCell ref="D14:I14"/>
    <mergeCell ref="D15:I15"/>
  </mergeCells>
  <hyperlinks>
    <hyperlink ref="A29" r:id="rId1" location="intro"/>
    <hyperlink ref="D1" location="'ProLiant Smart Buy Servers'!A1" display="Summary"/>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80" zoomScaleNormal="80" workbookViewId="0">
      <selection activeCell="A12" sqref="A12:B24"/>
    </sheetView>
  </sheetViews>
  <sheetFormatPr defaultColWidth="8.88671875" defaultRowHeight="12.75"/>
  <cols>
    <col min="1" max="1" width="18.109375" style="189" customWidth="1"/>
    <col min="2" max="2" width="61.5546875" style="189" customWidth="1"/>
    <col min="3" max="3" width="14.6640625" style="189" customWidth="1"/>
    <col min="4" max="16384" width="8.88671875" style="189"/>
  </cols>
  <sheetData>
    <row r="1" spans="1:10" ht="13.5">
      <c r="A1" s="169" t="s">
        <v>1438</v>
      </c>
      <c r="B1" s="141"/>
      <c r="C1" s="138"/>
      <c r="D1" s="311" t="s">
        <v>117</v>
      </c>
    </row>
    <row r="2" spans="1:10">
      <c r="A2" s="141"/>
      <c r="B2" s="141"/>
      <c r="C2" s="142"/>
    </row>
    <row r="3" spans="1:10" ht="13.5">
      <c r="A3" s="143" t="s">
        <v>36</v>
      </c>
      <c r="B3" s="140" t="s">
        <v>1436</v>
      </c>
      <c r="C3" s="142"/>
    </row>
    <row r="4" spans="1:10" ht="13.5">
      <c r="A4" s="144" t="s">
        <v>62</v>
      </c>
      <c r="B4" s="127">
        <f>VLOOKUP($B$3,'ProLiant Smart Buy Servers'!B:Q,10,FALSE)</f>
        <v>1599</v>
      </c>
      <c r="C4" s="142"/>
    </row>
    <row r="5" spans="1:10" ht="21.75" customHeight="1">
      <c r="A5" s="145" t="s">
        <v>713</v>
      </c>
      <c r="B5" s="140">
        <f>VLOOKUP($B$3,'ProLiant Smart Buy Servers'!B:Q,13,FALSE)</f>
        <v>937</v>
      </c>
      <c r="C5" s="142"/>
    </row>
    <row r="6" spans="1:10" ht="13.5">
      <c r="A6" s="143"/>
      <c r="B6" s="146"/>
      <c r="C6" s="142"/>
    </row>
    <row r="7" spans="1:10" ht="13.5">
      <c r="A7" s="143"/>
      <c r="B7" s="146"/>
      <c r="C7" s="142"/>
    </row>
    <row r="8" spans="1:10" ht="13.5">
      <c r="A8" s="143" t="s">
        <v>39</v>
      </c>
      <c r="B8" s="146" t="s">
        <v>1437</v>
      </c>
      <c r="C8" s="142"/>
    </row>
    <row r="9" spans="1:10" ht="13.5">
      <c r="A9" s="143" t="s">
        <v>40</v>
      </c>
      <c r="B9" s="146" t="s">
        <v>1438</v>
      </c>
      <c r="C9" s="142"/>
    </row>
    <row r="10" spans="1:10" ht="15">
      <c r="A10" s="147"/>
      <c r="B10" s="131"/>
      <c r="C10" s="148"/>
      <c r="D10" s="149" t="s">
        <v>1235</v>
      </c>
      <c r="E10" s="343"/>
      <c r="F10" s="343"/>
      <c r="G10" s="343"/>
      <c r="H10" s="339"/>
      <c r="I10" s="339"/>
    </row>
    <row r="11" spans="1:10" ht="15">
      <c r="A11" s="149" t="s">
        <v>41</v>
      </c>
      <c r="B11" s="122"/>
      <c r="C11" s="142"/>
      <c r="D11" s="389" t="s">
        <v>1477</v>
      </c>
      <c r="E11" s="442">
        <v>565</v>
      </c>
      <c r="F11" s="343"/>
      <c r="G11" s="343"/>
      <c r="H11" s="339"/>
      <c r="I11" s="339"/>
    </row>
    <row r="12" spans="1:10" ht="13.5">
      <c r="A12" s="150" t="s">
        <v>42</v>
      </c>
      <c r="B12" s="189" t="s">
        <v>1431</v>
      </c>
      <c r="C12" s="142"/>
      <c r="D12" s="1020" t="s">
        <v>1240</v>
      </c>
      <c r="E12" s="1020"/>
      <c r="F12" s="1020"/>
      <c r="G12" s="1020"/>
      <c r="H12" s="1020"/>
      <c r="I12" s="1020"/>
      <c r="J12" s="1020"/>
    </row>
    <row r="13" spans="1:10" ht="13.5">
      <c r="A13" s="150" t="s">
        <v>59</v>
      </c>
      <c r="B13" s="135" t="s">
        <v>1426</v>
      </c>
      <c r="C13" s="142"/>
      <c r="D13" s="1008" t="s">
        <v>1238</v>
      </c>
      <c r="E13" s="1008"/>
      <c r="F13" s="1008"/>
      <c r="G13" s="1008"/>
      <c r="H13" s="1008"/>
      <c r="I13" s="1008"/>
    </row>
    <row r="14" spans="1:10" ht="13.5">
      <c r="A14" s="151" t="s">
        <v>44</v>
      </c>
      <c r="B14" s="189" t="s">
        <v>1452</v>
      </c>
      <c r="C14" s="142"/>
      <c r="D14" s="1008" t="s">
        <v>1236</v>
      </c>
      <c r="E14" s="1008"/>
      <c r="F14" s="1008"/>
      <c r="G14" s="1008"/>
      <c r="H14" s="1008"/>
      <c r="I14" s="1008"/>
    </row>
    <row r="15" spans="1:10" ht="13.5">
      <c r="A15" s="150" t="s">
        <v>45</v>
      </c>
      <c r="B15" s="190" t="s">
        <v>1439</v>
      </c>
      <c r="C15" s="142"/>
      <c r="D15" s="1009" t="s">
        <v>1233</v>
      </c>
      <c r="E15" s="1008"/>
      <c r="F15" s="1008"/>
      <c r="G15" s="1008"/>
      <c r="H15" s="1008"/>
      <c r="I15" s="1008"/>
    </row>
    <row r="16" spans="1:10" ht="13.5">
      <c r="A16" s="150" t="s">
        <v>46</v>
      </c>
      <c r="B16" s="189" t="s">
        <v>1440</v>
      </c>
      <c r="C16" s="142"/>
      <c r="D16" s="446" t="s">
        <v>1234</v>
      </c>
      <c r="E16" s="446"/>
      <c r="F16" s="446"/>
      <c r="G16" s="446"/>
      <c r="H16" s="446"/>
      <c r="I16" s="446"/>
    </row>
    <row r="17" spans="1:9" ht="15">
      <c r="A17" s="150" t="s">
        <v>11</v>
      </c>
      <c r="B17" s="171" t="s">
        <v>177</v>
      </c>
      <c r="C17" s="142"/>
      <c r="D17" s="445" t="s">
        <v>1568</v>
      </c>
      <c r="E17" s="446"/>
      <c r="F17" s="446"/>
      <c r="G17" s="446"/>
      <c r="H17" s="446"/>
      <c r="I17" s="105"/>
    </row>
    <row r="18" spans="1:9" ht="15">
      <c r="A18" s="191" t="s">
        <v>10</v>
      </c>
      <c r="B18" s="189" t="s">
        <v>1419</v>
      </c>
      <c r="C18" s="142"/>
      <c r="D18" s="445" t="s">
        <v>1569</v>
      </c>
      <c r="E18" s="446"/>
      <c r="F18" s="446"/>
      <c r="G18" s="446"/>
      <c r="H18" s="446"/>
      <c r="I18" s="105"/>
    </row>
    <row r="19" spans="1:9" ht="13.5">
      <c r="A19" s="150" t="s">
        <v>12</v>
      </c>
      <c r="B19" s="189" t="s">
        <v>1432</v>
      </c>
      <c r="C19" s="142"/>
      <c r="D19" s="445" t="s">
        <v>1570</v>
      </c>
      <c r="E19" s="446"/>
      <c r="F19" s="446"/>
      <c r="G19" s="446"/>
      <c r="H19" s="446"/>
      <c r="I19" s="446"/>
    </row>
    <row r="20" spans="1:9" ht="13.5">
      <c r="A20" s="150" t="s">
        <v>56</v>
      </c>
      <c r="B20" s="189" t="s">
        <v>1433</v>
      </c>
      <c r="C20" s="142"/>
    </row>
    <row r="21" spans="1:9" ht="13.5">
      <c r="A21" s="150" t="s">
        <v>47</v>
      </c>
      <c r="B21" s="189" t="s">
        <v>346</v>
      </c>
      <c r="C21" s="142"/>
    </row>
    <row r="22" spans="1:9" ht="13.5">
      <c r="A22" s="192" t="s">
        <v>6</v>
      </c>
      <c r="B22" s="189" t="s">
        <v>1434</v>
      </c>
      <c r="C22" s="142"/>
    </row>
    <row r="23" spans="1:9" ht="13.5">
      <c r="A23" s="150" t="s">
        <v>58</v>
      </c>
      <c r="B23" s="189" t="s">
        <v>64</v>
      </c>
      <c r="C23" s="142"/>
    </row>
    <row r="24" spans="1:9" ht="13.5">
      <c r="A24" s="192" t="s">
        <v>13</v>
      </c>
      <c r="B24" s="135" t="s">
        <v>1446</v>
      </c>
      <c r="C24" s="142"/>
    </row>
    <row r="25" spans="1:9" ht="25.5">
      <c r="A25" s="150" t="s">
        <v>57</v>
      </c>
      <c r="B25" s="135" t="s">
        <v>116</v>
      </c>
      <c r="C25" s="142"/>
    </row>
    <row r="26" spans="1:9" ht="13.5">
      <c r="A26" s="154" t="s">
        <v>15</v>
      </c>
      <c r="C26" s="142"/>
    </row>
    <row r="27" spans="1:9">
      <c r="A27" s="155"/>
      <c r="B27" s="156"/>
      <c r="C27" s="148"/>
    </row>
    <row r="28" spans="1:9">
      <c r="A28" s="104" t="s">
        <v>145</v>
      </c>
      <c r="B28" s="141"/>
      <c r="C28" s="142"/>
    </row>
    <row r="29" spans="1:9">
      <c r="A29" s="103" t="s">
        <v>146</v>
      </c>
    </row>
  </sheetData>
  <mergeCells count="4">
    <mergeCell ref="D12:J12"/>
    <mergeCell ref="D13:I13"/>
    <mergeCell ref="D14:I14"/>
    <mergeCell ref="D15:I15"/>
  </mergeCells>
  <hyperlinks>
    <hyperlink ref="A29" r:id="rId1" location="intro"/>
    <hyperlink ref="D1" location="'ProLiant Smart Buy Servers'!A1" display="Summary"/>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80" zoomScaleNormal="80" workbookViewId="0">
      <selection activeCell="A12" sqref="A12:B24"/>
    </sheetView>
  </sheetViews>
  <sheetFormatPr defaultColWidth="8.88671875" defaultRowHeight="12.75"/>
  <cols>
    <col min="1" max="1" width="18.109375" style="189" customWidth="1"/>
    <col min="2" max="2" width="61.5546875" style="189" customWidth="1"/>
    <col min="3" max="3" width="14.6640625" style="189" customWidth="1"/>
    <col min="4" max="16384" width="8.88671875" style="189"/>
  </cols>
  <sheetData>
    <row r="1" spans="1:10" ht="13.5">
      <c r="A1" s="169" t="s">
        <v>1443</v>
      </c>
      <c r="B1" s="141"/>
      <c r="C1" s="138"/>
      <c r="D1" s="311" t="s">
        <v>117</v>
      </c>
    </row>
    <row r="2" spans="1:10">
      <c r="A2" s="141"/>
      <c r="B2" s="141"/>
      <c r="C2" s="142"/>
    </row>
    <row r="3" spans="1:10" ht="13.5">
      <c r="A3" s="143" t="s">
        <v>36</v>
      </c>
      <c r="B3" s="140" t="s">
        <v>1441</v>
      </c>
      <c r="C3" s="142"/>
    </row>
    <row r="4" spans="1:10" ht="13.5">
      <c r="A4" s="144" t="s">
        <v>62</v>
      </c>
      <c r="B4" s="127">
        <f>VLOOKUP($B$3,'ProLiant Smart Buy Servers'!B:Q,10,FALSE)</f>
        <v>1749</v>
      </c>
      <c r="C4" s="142"/>
    </row>
    <row r="5" spans="1:10" ht="21.75" customHeight="1">
      <c r="A5" s="145" t="s">
        <v>713</v>
      </c>
      <c r="B5" s="140">
        <f>VLOOKUP($B$3,'ProLiant Smart Buy Servers'!B:Q,13,FALSE)</f>
        <v>1220</v>
      </c>
      <c r="C5" s="142"/>
    </row>
    <row r="6" spans="1:10" ht="13.5">
      <c r="A6" s="143"/>
      <c r="B6" s="146"/>
      <c r="C6" s="142"/>
    </row>
    <row r="7" spans="1:10" ht="13.5">
      <c r="A7" s="143"/>
      <c r="B7" s="146"/>
      <c r="C7" s="142"/>
    </row>
    <row r="8" spans="1:10" ht="13.5">
      <c r="A8" s="143" t="s">
        <v>39</v>
      </c>
      <c r="B8" s="146" t="s">
        <v>1442</v>
      </c>
      <c r="C8" s="142"/>
    </row>
    <row r="9" spans="1:10" ht="13.5">
      <c r="A9" s="143" t="s">
        <v>40</v>
      </c>
      <c r="B9" s="146" t="s">
        <v>1443</v>
      </c>
      <c r="C9" s="142"/>
    </row>
    <row r="10" spans="1:10" ht="15">
      <c r="A10" s="147"/>
      <c r="B10" s="131"/>
      <c r="C10" s="148"/>
      <c r="D10" s="149" t="s">
        <v>1235</v>
      </c>
      <c r="E10" s="343"/>
      <c r="F10" s="343"/>
      <c r="G10" s="343"/>
      <c r="H10" s="339"/>
      <c r="I10" s="339"/>
    </row>
    <row r="11" spans="1:10" ht="15">
      <c r="A11" s="149" t="s">
        <v>41</v>
      </c>
      <c r="B11" s="122"/>
      <c r="C11" s="142"/>
      <c r="D11" s="389" t="s">
        <v>1477</v>
      </c>
      <c r="E11" s="442">
        <v>565</v>
      </c>
      <c r="F11" s="343"/>
      <c r="G11" s="343"/>
      <c r="H11" s="339"/>
      <c r="I11" s="339"/>
    </row>
    <row r="12" spans="1:10" ht="13.5">
      <c r="A12" s="150" t="s">
        <v>42</v>
      </c>
      <c r="B12" s="189" t="s">
        <v>1431</v>
      </c>
      <c r="C12" s="142"/>
      <c r="D12" s="1020" t="s">
        <v>1240</v>
      </c>
      <c r="E12" s="1020"/>
      <c r="F12" s="1020"/>
      <c r="G12" s="1020"/>
      <c r="H12" s="1020"/>
      <c r="I12" s="1020"/>
      <c r="J12" s="1020"/>
    </row>
    <row r="13" spans="1:10" ht="13.5">
      <c r="A13" s="150" t="s">
        <v>59</v>
      </c>
      <c r="B13" s="135" t="s">
        <v>1444</v>
      </c>
      <c r="C13" s="142"/>
      <c r="D13" s="1008" t="s">
        <v>1238</v>
      </c>
      <c r="E13" s="1008"/>
      <c r="F13" s="1008"/>
      <c r="G13" s="1008"/>
      <c r="H13" s="1008"/>
      <c r="I13" s="1008"/>
    </row>
    <row r="14" spans="1:10" ht="13.5">
      <c r="A14" s="151" t="s">
        <v>44</v>
      </c>
      <c r="B14" s="189" t="s">
        <v>1451</v>
      </c>
      <c r="C14" s="142"/>
      <c r="D14" s="1008" t="s">
        <v>1236</v>
      </c>
      <c r="E14" s="1008"/>
      <c r="F14" s="1008"/>
      <c r="G14" s="1008"/>
      <c r="H14" s="1008"/>
      <c r="I14" s="1008"/>
    </row>
    <row r="15" spans="1:10" ht="13.5">
      <c r="A15" s="150" t="s">
        <v>45</v>
      </c>
      <c r="B15" s="190" t="s">
        <v>1439</v>
      </c>
      <c r="C15" s="142"/>
      <c r="D15" s="1009" t="s">
        <v>1233</v>
      </c>
      <c r="E15" s="1008"/>
      <c r="F15" s="1008"/>
      <c r="G15" s="1008"/>
      <c r="H15" s="1008"/>
      <c r="I15" s="1008"/>
    </row>
    <row r="16" spans="1:10" ht="13.5">
      <c r="A16" s="150" t="s">
        <v>46</v>
      </c>
      <c r="B16" s="189" t="s">
        <v>1440</v>
      </c>
      <c r="C16" s="142"/>
      <c r="D16" s="446" t="s">
        <v>1234</v>
      </c>
      <c r="E16" s="446"/>
      <c r="F16" s="446"/>
      <c r="G16" s="446"/>
      <c r="H16" s="446"/>
      <c r="I16" s="446"/>
    </row>
    <row r="17" spans="1:9" ht="15">
      <c r="A17" s="150" t="s">
        <v>11</v>
      </c>
      <c r="B17" s="171" t="s">
        <v>177</v>
      </c>
      <c r="C17" s="142"/>
      <c r="D17" s="445" t="s">
        <v>1568</v>
      </c>
      <c r="E17" s="446"/>
      <c r="F17" s="446"/>
      <c r="G17" s="446"/>
      <c r="H17" s="446"/>
      <c r="I17" s="105"/>
    </row>
    <row r="18" spans="1:9" ht="15">
      <c r="A18" s="191" t="s">
        <v>10</v>
      </c>
      <c r="B18" s="189" t="s">
        <v>1419</v>
      </c>
      <c r="C18" s="142"/>
      <c r="D18" s="445" t="s">
        <v>1569</v>
      </c>
      <c r="E18" s="446"/>
      <c r="F18" s="446"/>
      <c r="G18" s="446"/>
      <c r="H18" s="446"/>
      <c r="I18" s="105"/>
    </row>
    <row r="19" spans="1:9" ht="13.5">
      <c r="A19" s="150" t="s">
        <v>12</v>
      </c>
      <c r="B19" s="189" t="s">
        <v>1432</v>
      </c>
      <c r="C19" s="142"/>
      <c r="D19" s="445" t="s">
        <v>1570</v>
      </c>
      <c r="E19" s="446"/>
      <c r="F19" s="446"/>
      <c r="G19" s="446"/>
      <c r="H19" s="446"/>
      <c r="I19" s="446"/>
    </row>
    <row r="20" spans="1:9" ht="13.5">
      <c r="A20" s="150" t="s">
        <v>56</v>
      </c>
      <c r="B20" s="189" t="s">
        <v>1445</v>
      </c>
      <c r="C20" s="142"/>
    </row>
    <row r="21" spans="1:9" ht="13.5">
      <c r="A21" s="150" t="s">
        <v>47</v>
      </c>
      <c r="B21" s="189" t="s">
        <v>346</v>
      </c>
      <c r="C21" s="142"/>
    </row>
    <row r="22" spans="1:9" ht="13.5">
      <c r="A22" s="192" t="s">
        <v>6</v>
      </c>
      <c r="B22" s="189" t="s">
        <v>1434</v>
      </c>
      <c r="C22" s="142"/>
    </row>
    <row r="23" spans="1:9" ht="13.5">
      <c r="A23" s="150" t="s">
        <v>58</v>
      </c>
      <c r="B23" s="189" t="s">
        <v>64</v>
      </c>
      <c r="C23" s="142"/>
    </row>
    <row r="24" spans="1:9" ht="13.5">
      <c r="A24" s="192" t="s">
        <v>13</v>
      </c>
      <c r="B24" s="135" t="s">
        <v>1446</v>
      </c>
      <c r="C24" s="142"/>
    </row>
    <row r="25" spans="1:9" ht="25.5">
      <c r="A25" s="150" t="s">
        <v>57</v>
      </c>
      <c r="B25" s="135" t="s">
        <v>116</v>
      </c>
      <c r="C25" s="142"/>
    </row>
    <row r="26" spans="1:9" ht="13.5">
      <c r="A26" s="154" t="s">
        <v>15</v>
      </c>
      <c r="C26" s="142"/>
    </row>
    <row r="27" spans="1:9">
      <c r="A27" s="155"/>
      <c r="B27" s="156"/>
      <c r="C27" s="148"/>
    </row>
    <row r="28" spans="1:9">
      <c r="A28" s="104" t="s">
        <v>145</v>
      </c>
      <c r="B28" s="141"/>
      <c r="C28" s="142"/>
    </row>
    <row r="29" spans="1:9">
      <c r="A29" s="103" t="s">
        <v>146</v>
      </c>
    </row>
  </sheetData>
  <mergeCells count="4">
    <mergeCell ref="D12:J12"/>
    <mergeCell ref="D13:I13"/>
    <mergeCell ref="D14:I14"/>
    <mergeCell ref="D15:I15"/>
  </mergeCells>
  <hyperlinks>
    <hyperlink ref="A29" r:id="rId1" location="intro"/>
    <hyperlink ref="D1" location="'ProLiant Smart Buy Servers'!A1" display="Summary"/>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80" zoomScaleNormal="80" workbookViewId="0">
      <selection activeCell="A12" sqref="A12:B24"/>
    </sheetView>
  </sheetViews>
  <sheetFormatPr defaultColWidth="8.88671875" defaultRowHeight="12.75"/>
  <cols>
    <col min="1" max="1" width="18.109375" style="189" customWidth="1"/>
    <col min="2" max="2" width="61.5546875" style="189" customWidth="1"/>
    <col min="3" max="3" width="14.6640625" style="189" customWidth="1"/>
    <col min="4" max="16384" width="8.88671875" style="189"/>
  </cols>
  <sheetData>
    <row r="1" spans="1:10" ht="13.5">
      <c r="A1" s="169" t="s">
        <v>1763</v>
      </c>
      <c r="B1" s="141"/>
      <c r="C1" s="138"/>
      <c r="D1" s="311" t="s">
        <v>117</v>
      </c>
    </row>
    <row r="2" spans="1:10">
      <c r="A2" s="141"/>
      <c r="B2" s="141"/>
      <c r="C2" s="142"/>
    </row>
    <row r="3" spans="1:10" ht="13.5">
      <c r="A3" s="143" t="s">
        <v>36</v>
      </c>
      <c r="B3" s="140" t="s">
        <v>1658</v>
      </c>
      <c r="C3" s="142"/>
    </row>
    <row r="4" spans="1:10" ht="13.5">
      <c r="A4" s="144" t="s">
        <v>62</v>
      </c>
      <c r="B4" s="127">
        <f>VLOOKUP($B$3,'ProLiant Smart Buy Servers'!B:Q,10,FALSE)</f>
        <v>3999</v>
      </c>
      <c r="C4" s="142"/>
    </row>
    <row r="5" spans="1:10" ht="21.75" customHeight="1">
      <c r="A5" s="145" t="s">
        <v>713</v>
      </c>
      <c r="B5" s="140">
        <f>VLOOKUP($B$3,'ProLiant Smart Buy Servers'!B:Q,13,FALSE)</f>
        <v>2411</v>
      </c>
      <c r="C5" s="142"/>
    </row>
    <row r="6" spans="1:10" ht="13.5">
      <c r="A6" s="143"/>
      <c r="B6" s="146"/>
      <c r="C6" s="142"/>
    </row>
    <row r="7" spans="1:10" ht="13.5">
      <c r="A7" s="143"/>
      <c r="B7" s="146"/>
      <c r="C7" s="142"/>
    </row>
    <row r="8" spans="1:10" ht="14.25" thickBot="1">
      <c r="A8" s="143" t="s">
        <v>39</v>
      </c>
      <c r="B8" s="146" t="s">
        <v>1659</v>
      </c>
      <c r="C8" s="142"/>
    </row>
    <row r="9" spans="1:10" ht="13.5">
      <c r="A9" s="143" t="s">
        <v>40</v>
      </c>
      <c r="B9" s="481" t="s">
        <v>1763</v>
      </c>
      <c r="C9" s="142"/>
    </row>
    <row r="10" spans="1:10" ht="15">
      <c r="A10" s="147"/>
      <c r="B10" s="131"/>
      <c r="C10" s="148"/>
      <c r="D10" s="149" t="s">
        <v>1235</v>
      </c>
      <c r="E10" s="343"/>
      <c r="F10" s="343"/>
      <c r="G10" s="343"/>
      <c r="H10" s="339"/>
      <c r="I10" s="339"/>
    </row>
    <row r="11" spans="1:10" ht="15">
      <c r="A11" s="149" t="s">
        <v>41</v>
      </c>
      <c r="B11" s="122"/>
      <c r="C11" s="142"/>
      <c r="D11" s="389" t="s">
        <v>1477</v>
      </c>
      <c r="E11" s="442">
        <v>565</v>
      </c>
      <c r="F11" s="343"/>
      <c r="G11" s="343"/>
      <c r="H11" s="339"/>
      <c r="I11" s="339"/>
    </row>
    <row r="12" spans="1:10" ht="13.5">
      <c r="A12" s="150" t="s">
        <v>42</v>
      </c>
      <c r="B12" s="189" t="s">
        <v>1431</v>
      </c>
      <c r="C12" s="142"/>
      <c r="D12" s="1020" t="s">
        <v>1240</v>
      </c>
      <c r="E12" s="1020"/>
      <c r="F12" s="1020"/>
      <c r="G12" s="1020"/>
      <c r="H12" s="1020"/>
      <c r="I12" s="1020"/>
      <c r="J12" s="1020"/>
    </row>
    <row r="13" spans="1:10" ht="13.5">
      <c r="A13" s="150" t="s">
        <v>59</v>
      </c>
      <c r="B13" s="135" t="s">
        <v>1302</v>
      </c>
      <c r="C13" s="142"/>
      <c r="D13" s="1008" t="s">
        <v>1238</v>
      </c>
      <c r="E13" s="1008"/>
      <c r="F13" s="1008"/>
      <c r="G13" s="1008"/>
      <c r="H13" s="1008"/>
      <c r="I13" s="1008"/>
    </row>
    <row r="14" spans="1:10" ht="13.5">
      <c r="A14" s="151" t="s">
        <v>44</v>
      </c>
      <c r="B14" s="189" t="s">
        <v>1813</v>
      </c>
      <c r="C14" s="142"/>
      <c r="D14" s="1008" t="s">
        <v>1236</v>
      </c>
      <c r="E14" s="1008"/>
      <c r="F14" s="1008"/>
      <c r="G14" s="1008"/>
      <c r="H14" s="1008"/>
      <c r="I14" s="1008"/>
    </row>
    <row r="15" spans="1:10" ht="13.5">
      <c r="A15" s="150" t="s">
        <v>45</v>
      </c>
      <c r="B15" s="190" t="s">
        <v>1439</v>
      </c>
      <c r="C15" s="142"/>
      <c r="D15" s="1009" t="s">
        <v>1233</v>
      </c>
      <c r="E15" s="1008"/>
      <c r="F15" s="1008"/>
      <c r="G15" s="1008"/>
      <c r="H15" s="1008"/>
      <c r="I15" s="1008"/>
    </row>
    <row r="16" spans="1:10" ht="13.5">
      <c r="A16" s="150" t="s">
        <v>46</v>
      </c>
      <c r="B16" s="189" t="s">
        <v>1814</v>
      </c>
      <c r="C16" s="142"/>
      <c r="D16" s="473" t="s">
        <v>1234</v>
      </c>
      <c r="E16" s="473"/>
      <c r="F16" s="473"/>
      <c r="G16" s="473"/>
      <c r="H16" s="473"/>
      <c r="I16" s="473"/>
    </row>
    <row r="17" spans="1:9" ht="15">
      <c r="A17" s="150" t="s">
        <v>11</v>
      </c>
      <c r="B17" s="171" t="s">
        <v>177</v>
      </c>
      <c r="C17" s="142"/>
      <c r="D17" s="474" t="s">
        <v>1568</v>
      </c>
      <c r="E17" s="473"/>
      <c r="F17" s="473"/>
      <c r="G17" s="473"/>
      <c r="H17" s="473"/>
      <c r="I17" s="105"/>
    </row>
    <row r="18" spans="1:9" ht="15">
      <c r="A18" s="191" t="s">
        <v>10</v>
      </c>
      <c r="B18" s="189" t="s">
        <v>1419</v>
      </c>
      <c r="C18" s="142"/>
      <c r="D18" s="474" t="s">
        <v>1569</v>
      </c>
      <c r="E18" s="473"/>
      <c r="F18" s="473"/>
      <c r="G18" s="473"/>
      <c r="H18" s="473"/>
      <c r="I18" s="105"/>
    </row>
    <row r="19" spans="1:9" ht="13.5">
      <c r="A19" s="150" t="s">
        <v>12</v>
      </c>
      <c r="B19" s="189" t="s">
        <v>1794</v>
      </c>
      <c r="C19" s="142"/>
      <c r="D19" s="474" t="s">
        <v>1570</v>
      </c>
      <c r="E19" s="473"/>
      <c r="F19" s="473"/>
      <c r="G19" s="473"/>
      <c r="H19" s="473"/>
      <c r="I19" s="473"/>
    </row>
    <row r="20" spans="1:9" ht="13.5">
      <c r="A20" s="150" t="s">
        <v>56</v>
      </c>
      <c r="B20" s="189" t="s">
        <v>1767</v>
      </c>
      <c r="C20" s="142"/>
    </row>
    <row r="21" spans="1:9" ht="13.5">
      <c r="A21" s="150" t="s">
        <v>47</v>
      </c>
      <c r="B21" s="189" t="s">
        <v>346</v>
      </c>
      <c r="C21" s="142"/>
    </row>
    <row r="22" spans="1:9" ht="13.5">
      <c r="A22" s="192" t="s">
        <v>6</v>
      </c>
      <c r="B22" s="189" t="s">
        <v>1768</v>
      </c>
      <c r="C22" s="142"/>
    </row>
    <row r="23" spans="1:9" ht="13.5">
      <c r="A23" s="150" t="s">
        <v>58</v>
      </c>
      <c r="B23" s="189" t="s">
        <v>64</v>
      </c>
      <c r="C23" s="142"/>
    </row>
    <row r="24" spans="1:9" ht="13.5">
      <c r="A24" s="192" t="s">
        <v>13</v>
      </c>
      <c r="B24" s="135" t="s">
        <v>1742</v>
      </c>
      <c r="C24" s="142"/>
    </row>
    <row r="25" spans="1:9" ht="25.5">
      <c r="A25" s="150" t="s">
        <v>57</v>
      </c>
      <c r="B25" s="135" t="s">
        <v>116</v>
      </c>
      <c r="C25" s="142"/>
    </row>
    <row r="26" spans="1:9" ht="13.5">
      <c r="A26" s="154" t="s">
        <v>15</v>
      </c>
      <c r="C26" s="142"/>
    </row>
    <row r="27" spans="1:9">
      <c r="A27" s="155"/>
      <c r="B27" s="156"/>
      <c r="C27" s="148"/>
    </row>
    <row r="28" spans="1:9">
      <c r="A28" s="104" t="s">
        <v>145</v>
      </c>
      <c r="B28" s="141"/>
      <c r="C28" s="142"/>
    </row>
    <row r="29" spans="1:9">
      <c r="A29" s="103" t="s">
        <v>146</v>
      </c>
    </row>
  </sheetData>
  <mergeCells count="4">
    <mergeCell ref="D12:J12"/>
    <mergeCell ref="D13:I13"/>
    <mergeCell ref="D14:I14"/>
    <mergeCell ref="D15:I15"/>
  </mergeCells>
  <hyperlinks>
    <hyperlink ref="A29" r:id="rId1" location="intro"/>
    <hyperlink ref="D1" location="'ProLiant Smart Buy Servers'!A1" display="Summary"/>
  </hyperlinks>
  <pageMargins left="0.7" right="0.7" top="0.75" bottom="0.75" header="0.3" footer="0.3"/>
  <pageSetup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I29"/>
  <sheetViews>
    <sheetView zoomScale="80" zoomScaleNormal="80" workbookViewId="0">
      <selection activeCell="A12" sqref="A12:B23"/>
    </sheetView>
  </sheetViews>
  <sheetFormatPr defaultColWidth="8.88671875" defaultRowHeight="14.25"/>
  <cols>
    <col min="1" max="1" width="18.109375" style="105" customWidth="1"/>
    <col min="2" max="2" width="61.5546875" style="105" customWidth="1"/>
    <col min="3" max="3" width="14.6640625" style="105" customWidth="1"/>
    <col min="4" max="16384" width="8.88671875" style="105"/>
  </cols>
  <sheetData>
    <row r="1" spans="1:9" ht="15">
      <c r="A1" s="186" t="s">
        <v>657</v>
      </c>
      <c r="B1" s="141"/>
      <c r="C1" s="138"/>
      <c r="D1" s="311" t="s">
        <v>117</v>
      </c>
    </row>
    <row r="2" spans="1:9">
      <c r="A2" s="141"/>
      <c r="B2" s="141"/>
      <c r="C2" s="142"/>
    </row>
    <row r="3" spans="1:9" ht="15">
      <c r="A3" s="143" t="s">
        <v>36</v>
      </c>
      <c r="B3" s="252" t="s">
        <v>613</v>
      </c>
      <c r="C3" s="142"/>
    </row>
    <row r="4" spans="1:9" ht="15">
      <c r="A4" s="144" t="s">
        <v>62</v>
      </c>
      <c r="B4" s="127">
        <f>VLOOKUP($B$3,'ProLiant Smart Buy Servers'!B:Q,12,FALSE)</f>
        <v>1839</v>
      </c>
      <c r="C4" s="142"/>
    </row>
    <row r="5" spans="1:9" ht="21.75" customHeight="1">
      <c r="A5" s="145" t="s">
        <v>713</v>
      </c>
      <c r="B5" s="140">
        <f>VLOOKUP($B$3,'ProLiant Smart Buy Servers'!B:Q,13,FALSE)</f>
        <v>1285</v>
      </c>
      <c r="C5" s="142"/>
    </row>
    <row r="6" spans="1:9" ht="15">
      <c r="A6" s="143"/>
      <c r="B6" s="146"/>
      <c r="C6" s="142"/>
    </row>
    <row r="7" spans="1:9" ht="15">
      <c r="A7" s="143"/>
      <c r="B7" s="146"/>
      <c r="C7" s="142"/>
    </row>
    <row r="8" spans="1:9" ht="15">
      <c r="A8" s="143" t="s">
        <v>39</v>
      </c>
      <c r="B8" s="171" t="s">
        <v>656</v>
      </c>
      <c r="C8" s="142"/>
    </row>
    <row r="9" spans="1:9" ht="15">
      <c r="A9" s="143" t="s">
        <v>40</v>
      </c>
      <c r="B9" s="252" t="s">
        <v>657</v>
      </c>
      <c r="C9" s="142"/>
    </row>
    <row r="10" spans="1:9" ht="15.75">
      <c r="A10" s="147"/>
      <c r="B10" s="131"/>
      <c r="C10" s="148"/>
      <c r="D10" s="149" t="s">
        <v>1230</v>
      </c>
      <c r="E10" s="356"/>
      <c r="F10" s="356"/>
      <c r="G10" s="450" t="s">
        <v>52</v>
      </c>
      <c r="H10" s="356"/>
      <c r="I10" s="356"/>
    </row>
    <row r="11" spans="1:9" ht="15.75">
      <c r="A11" s="149" t="s">
        <v>41</v>
      </c>
      <c r="B11" s="122"/>
      <c r="C11" s="142"/>
      <c r="D11" s="441" t="s">
        <v>1221</v>
      </c>
      <c r="E11" s="440">
        <v>168</v>
      </c>
      <c r="F11" s="356"/>
      <c r="G11" s="449" t="s">
        <v>1572</v>
      </c>
      <c r="H11" s="356"/>
      <c r="I11" s="356"/>
    </row>
    <row r="12" spans="1:9" ht="15">
      <c r="A12" s="170" t="s">
        <v>42</v>
      </c>
      <c r="B12" s="171" t="s">
        <v>175</v>
      </c>
      <c r="C12" s="142"/>
      <c r="D12" s="1021" t="s">
        <v>1563</v>
      </c>
      <c r="E12" s="1021"/>
      <c r="F12" s="1021"/>
      <c r="G12" s="1021"/>
      <c r="H12" s="1021"/>
      <c r="I12" s="1021"/>
    </row>
    <row r="13" spans="1:9" ht="15">
      <c r="A13" s="170" t="s">
        <v>59</v>
      </c>
      <c r="B13" s="104" t="s">
        <v>642</v>
      </c>
      <c r="C13" s="142"/>
      <c r="D13" s="1009" t="s">
        <v>1567</v>
      </c>
      <c r="E13" s="1008"/>
      <c r="F13" s="1008"/>
      <c r="G13" s="1008"/>
      <c r="H13" s="1008"/>
      <c r="I13" s="1008"/>
    </row>
    <row r="14" spans="1:9" ht="15">
      <c r="A14" s="170" t="s">
        <v>44</v>
      </c>
      <c r="B14" s="252" t="s">
        <v>650</v>
      </c>
      <c r="C14" s="142"/>
      <c r="D14" s="447" t="s">
        <v>1564</v>
      </c>
    </row>
    <row r="15" spans="1:9" ht="13.9" customHeight="1">
      <c r="A15" s="170" t="s">
        <v>45</v>
      </c>
      <c r="B15" s="171" t="s">
        <v>81</v>
      </c>
      <c r="C15" s="142"/>
      <c r="D15" s="447" t="s">
        <v>1565</v>
      </c>
    </row>
    <row r="16" spans="1:9" ht="13.9" customHeight="1">
      <c r="A16" s="170" t="s">
        <v>46</v>
      </c>
      <c r="B16" s="171" t="s">
        <v>176</v>
      </c>
      <c r="C16" s="142"/>
      <c r="D16" s="447" t="s">
        <v>1566</v>
      </c>
    </row>
    <row r="17" spans="1:9" ht="15">
      <c r="A17" s="170" t="s">
        <v>11</v>
      </c>
      <c r="B17" s="171" t="s">
        <v>177</v>
      </c>
      <c r="C17" s="142"/>
      <c r="D17" s="1009" t="s">
        <v>1568</v>
      </c>
      <c r="E17" s="1008"/>
      <c r="F17" s="1008"/>
      <c r="G17" s="1008"/>
      <c r="H17" s="1008"/>
      <c r="I17" s="1008"/>
    </row>
    <row r="18" spans="1:9" ht="15">
      <c r="A18" s="170" t="s">
        <v>10</v>
      </c>
      <c r="B18" s="171" t="s">
        <v>256</v>
      </c>
      <c r="C18" s="142"/>
      <c r="D18" s="1009" t="s">
        <v>1569</v>
      </c>
      <c r="E18" s="1008"/>
      <c r="F18" s="1008"/>
      <c r="G18" s="1008"/>
      <c r="H18" s="1008"/>
      <c r="I18" s="1008"/>
    </row>
    <row r="19" spans="1:9" ht="15">
      <c r="A19" s="170" t="s">
        <v>12</v>
      </c>
      <c r="B19" s="171" t="s">
        <v>658</v>
      </c>
      <c r="C19" s="142"/>
      <c r="D19" s="1009" t="s">
        <v>1570</v>
      </c>
      <c r="E19" s="1008"/>
      <c r="F19" s="1008"/>
      <c r="G19" s="1008"/>
      <c r="H19" s="1008"/>
      <c r="I19" s="1008"/>
    </row>
    <row r="20" spans="1:9" ht="15">
      <c r="A20" s="170" t="s">
        <v>56</v>
      </c>
      <c r="B20" s="171" t="s">
        <v>180</v>
      </c>
      <c r="C20" s="142"/>
    </row>
    <row r="21" spans="1:9" ht="15">
      <c r="A21" s="170" t="s">
        <v>47</v>
      </c>
      <c r="B21" s="171" t="s">
        <v>181</v>
      </c>
      <c r="C21" s="142"/>
    </row>
    <row r="22" spans="1:9" ht="15">
      <c r="A22" s="170" t="s">
        <v>58</v>
      </c>
      <c r="B22" s="171" t="s">
        <v>64</v>
      </c>
      <c r="C22" s="142"/>
    </row>
    <row r="23" spans="1:9" ht="15">
      <c r="A23" s="170" t="s">
        <v>13</v>
      </c>
      <c r="B23" s="171" t="s">
        <v>659</v>
      </c>
      <c r="C23" s="142"/>
    </row>
    <row r="24" spans="1:9" ht="15">
      <c r="A24" s="170" t="s">
        <v>57</v>
      </c>
      <c r="B24" s="171" t="s">
        <v>63</v>
      </c>
      <c r="C24" s="142"/>
    </row>
    <row r="25" spans="1:9" ht="15">
      <c r="A25" s="170" t="s">
        <v>15</v>
      </c>
      <c r="B25" s="171"/>
      <c r="C25" s="142"/>
    </row>
    <row r="26" spans="1:9">
      <c r="A26" s="155"/>
      <c r="B26" s="156"/>
      <c r="C26" s="148"/>
    </row>
    <row r="27" spans="1:9">
      <c r="A27" s="104" t="s">
        <v>145</v>
      </c>
      <c r="B27" s="188"/>
    </row>
    <row r="28" spans="1:9">
      <c r="A28" s="103" t="s">
        <v>146</v>
      </c>
      <c r="B28" s="188"/>
    </row>
    <row r="29" spans="1:9">
      <c r="B29" s="188"/>
    </row>
  </sheetData>
  <mergeCells count="5">
    <mergeCell ref="D18:I18"/>
    <mergeCell ref="D19:I19"/>
    <mergeCell ref="D12:I12"/>
    <mergeCell ref="D13:I13"/>
    <mergeCell ref="D17:I17"/>
  </mergeCells>
  <conditionalFormatting sqref="B27:B29">
    <cfRule type="duplicateValues" dxfId="40" priority="1" stopIfTrue="1"/>
  </conditionalFormatting>
  <hyperlinks>
    <hyperlink ref="A28" r:id="rId1" location="intro"/>
    <hyperlink ref="D1" location="'ProLiant Smart Buy Servers'!A1" display="Summary"/>
  </hyperlinks>
  <pageMargins left="0.7" right="0.7" top="0.75" bottom="0.75" header="0.3" footer="0.3"/>
  <pageSetup scale="50" fitToHeight="4"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35"/>
  <sheetViews>
    <sheetView zoomScale="80" zoomScaleNormal="80" workbookViewId="0">
      <selection activeCell="D1" sqref="D1"/>
    </sheetView>
  </sheetViews>
  <sheetFormatPr defaultColWidth="8.88671875" defaultRowHeight="14.25"/>
  <cols>
    <col min="1" max="1" width="22.5546875" style="549" customWidth="1"/>
    <col min="2" max="2" width="61.5546875" style="549" customWidth="1"/>
    <col min="3" max="3" width="14.6640625" style="549" customWidth="1"/>
    <col min="4" max="16384" width="8.88671875" style="549"/>
  </cols>
  <sheetData>
    <row r="1" spans="1:4" ht="15">
      <c r="A1" s="548" t="s">
        <v>379</v>
      </c>
      <c r="B1" s="548"/>
      <c r="D1" s="550" t="s">
        <v>117</v>
      </c>
    </row>
    <row r="2" spans="1:4" ht="15">
      <c r="A2" s="551"/>
      <c r="B2" s="552"/>
      <c r="C2" s="553"/>
    </row>
    <row r="3" spans="1:4" ht="15">
      <c r="A3" s="554" t="s">
        <v>36</v>
      </c>
      <c r="B3" s="555" t="s">
        <v>377</v>
      </c>
      <c r="C3" s="556"/>
    </row>
    <row r="4" spans="1:4" ht="15">
      <c r="A4" s="557" t="s">
        <v>267</v>
      </c>
      <c r="B4" s="558" t="e">
        <f>VLOOKUP($B$3,'ProLiant Smart Buy Servers'!B:Q,12,FALSE)</f>
        <v>#N/A</v>
      </c>
      <c r="C4" s="556"/>
    </row>
    <row r="5" spans="1:4" ht="15">
      <c r="A5" s="554"/>
      <c r="B5" s="559"/>
      <c r="C5" s="556"/>
    </row>
    <row r="6" spans="1:4" ht="15">
      <c r="A6" s="554"/>
      <c r="B6" s="559"/>
      <c r="C6" s="556"/>
    </row>
    <row r="7" spans="1:4" ht="15">
      <c r="A7" s="554" t="s">
        <v>39</v>
      </c>
      <c r="B7" s="560" t="s">
        <v>378</v>
      </c>
      <c r="C7" s="556"/>
    </row>
    <row r="8" spans="1:4" ht="15">
      <c r="A8" s="554" t="s">
        <v>40</v>
      </c>
      <c r="B8" s="548" t="s">
        <v>379</v>
      </c>
      <c r="C8" s="548"/>
    </row>
    <row r="9" spans="1:4" ht="15">
      <c r="A9" s="561"/>
      <c r="B9" s="562"/>
      <c r="C9" s="563"/>
    </row>
    <row r="10" spans="1:4" ht="15">
      <c r="A10" s="564" t="s">
        <v>41</v>
      </c>
      <c r="B10" s="565"/>
      <c r="C10" s="556"/>
    </row>
    <row r="11" spans="1:4">
      <c r="A11" s="566" t="s">
        <v>99</v>
      </c>
      <c r="B11" s="555" t="s">
        <v>380</v>
      </c>
      <c r="C11" s="556"/>
    </row>
    <row r="12" spans="1:4">
      <c r="A12" s="566" t="s">
        <v>9</v>
      </c>
      <c r="B12" s="555" t="s">
        <v>100</v>
      </c>
      <c r="C12" s="556"/>
    </row>
    <row r="13" spans="1:4">
      <c r="A13" s="566" t="s">
        <v>27</v>
      </c>
      <c r="B13" s="555" t="s">
        <v>129</v>
      </c>
      <c r="C13" s="556"/>
    </row>
    <row r="14" spans="1:4">
      <c r="A14" s="566" t="s">
        <v>101</v>
      </c>
      <c r="B14" s="555" t="s">
        <v>74</v>
      </c>
      <c r="C14" s="556"/>
    </row>
    <row r="15" spans="1:4">
      <c r="A15" s="566" t="s">
        <v>102</v>
      </c>
      <c r="B15" s="555" t="s">
        <v>103</v>
      </c>
      <c r="C15" s="556"/>
    </row>
    <row r="16" spans="1:4">
      <c r="A16" s="566" t="s">
        <v>104</v>
      </c>
      <c r="B16" s="555" t="s">
        <v>105</v>
      </c>
      <c r="C16" s="556"/>
    </row>
    <row r="17" spans="1:3">
      <c r="A17" s="566" t="s">
        <v>106</v>
      </c>
      <c r="B17" s="555" t="s">
        <v>128</v>
      </c>
      <c r="C17" s="556"/>
    </row>
    <row r="18" spans="1:3">
      <c r="A18" s="566" t="s">
        <v>107</v>
      </c>
      <c r="B18" s="567" t="s">
        <v>108</v>
      </c>
      <c r="C18" s="556"/>
    </row>
    <row r="19" spans="1:3">
      <c r="A19" s="566" t="s">
        <v>1</v>
      </c>
      <c r="B19" s="567" t="s">
        <v>109</v>
      </c>
      <c r="C19" s="556"/>
    </row>
    <row r="20" spans="1:3">
      <c r="A20" s="566" t="s">
        <v>17</v>
      </c>
      <c r="B20" s="567" t="s">
        <v>94</v>
      </c>
      <c r="C20" s="556"/>
    </row>
    <row r="21" spans="1:3" ht="15">
      <c r="A21" s="568"/>
      <c r="B21" s="562"/>
      <c r="C21" s="563"/>
    </row>
    <row r="22" spans="1:3">
      <c r="A22" s="569" t="s">
        <v>145</v>
      </c>
    </row>
    <row r="23" spans="1:3">
      <c r="A23" s="570" t="s">
        <v>146</v>
      </c>
    </row>
    <row r="24" spans="1:3">
      <c r="A24" s="571"/>
    </row>
    <row r="25" spans="1:3">
      <c r="A25" s="571"/>
    </row>
    <row r="26" spans="1:3">
      <c r="A26" s="571"/>
    </row>
    <row r="27" spans="1:3">
      <c r="A27" s="571"/>
    </row>
    <row r="28" spans="1:3">
      <c r="A28" s="571"/>
    </row>
    <row r="29" spans="1:3">
      <c r="A29" s="571"/>
    </row>
    <row r="30" spans="1:3">
      <c r="A30" s="571"/>
    </row>
    <row r="31" spans="1:3">
      <c r="A31" s="571"/>
    </row>
    <row r="32" spans="1:3">
      <c r="A32" s="571"/>
    </row>
    <row r="33" spans="1:1">
      <c r="A33" s="571"/>
    </row>
    <row r="34" spans="1:1">
      <c r="A34" s="571"/>
    </row>
    <row r="35" spans="1:1">
      <c r="A35" s="571"/>
    </row>
  </sheetData>
  <hyperlinks>
    <hyperlink ref="D1" location="'ProLiant Smart Buy Servers'!A1" display="Summary"/>
    <hyperlink ref="A23" r:id="rId1" location="intro"/>
  </hyperlinks>
  <pageMargins left="0.7" right="0.7" top="0.75" bottom="0.75" header="0.3" footer="0.3"/>
  <pageSetup scale="69" orientation="portrait"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J29"/>
  <sheetViews>
    <sheetView zoomScale="80" zoomScaleNormal="80" workbookViewId="0">
      <selection activeCell="A12" sqref="A12:B23"/>
    </sheetView>
  </sheetViews>
  <sheetFormatPr defaultColWidth="8.88671875" defaultRowHeight="14.25"/>
  <cols>
    <col min="1" max="1" width="18.109375" style="105" customWidth="1"/>
    <col min="2" max="2" width="61.5546875" style="105" customWidth="1"/>
    <col min="3" max="3" width="14.6640625" style="105" customWidth="1"/>
    <col min="4" max="16384" width="8.88671875" style="105"/>
  </cols>
  <sheetData>
    <row r="1" spans="1:10" ht="15">
      <c r="A1" s="186" t="s">
        <v>661</v>
      </c>
      <c r="B1" s="141"/>
      <c r="C1" s="138"/>
      <c r="D1" s="311" t="s">
        <v>117</v>
      </c>
    </row>
    <row r="2" spans="1:10">
      <c r="A2" s="141"/>
      <c r="B2" s="141"/>
      <c r="C2" s="142"/>
    </row>
    <row r="3" spans="1:10" ht="15">
      <c r="A3" s="143" t="s">
        <v>36</v>
      </c>
      <c r="B3" s="252" t="s">
        <v>615</v>
      </c>
      <c r="C3" s="142"/>
    </row>
    <row r="4" spans="1:10" ht="15">
      <c r="A4" s="144" t="s">
        <v>62</v>
      </c>
      <c r="B4" s="127">
        <f>VLOOKUP($B$3,'ProLiant Smart Buy Servers'!B:Q,12,FALSE)</f>
        <v>2429</v>
      </c>
      <c r="C4" s="142"/>
    </row>
    <row r="5" spans="1:10" ht="21.75" customHeight="1">
      <c r="A5" s="145" t="s">
        <v>713</v>
      </c>
      <c r="B5" s="140">
        <f>VLOOKUP($B$3,'ProLiant Smart Buy Servers'!B:Q,13,FALSE)</f>
        <v>1763</v>
      </c>
      <c r="C5" s="142"/>
    </row>
    <row r="6" spans="1:10" ht="15">
      <c r="A6" s="143"/>
      <c r="B6" s="146"/>
      <c r="C6" s="142"/>
    </row>
    <row r="7" spans="1:10" ht="15">
      <c r="A7" s="143"/>
      <c r="B7" s="146"/>
      <c r="C7" s="142"/>
    </row>
    <row r="8" spans="1:10" ht="15">
      <c r="A8" s="143" t="s">
        <v>39</v>
      </c>
      <c r="B8" s="171" t="s">
        <v>660</v>
      </c>
      <c r="C8" s="142"/>
    </row>
    <row r="9" spans="1:10" ht="15">
      <c r="A9" s="143" t="s">
        <v>40</v>
      </c>
      <c r="B9" s="252" t="s">
        <v>661</v>
      </c>
      <c r="C9" s="142"/>
    </row>
    <row r="10" spans="1:10" ht="15.75">
      <c r="A10" s="147"/>
      <c r="B10" s="131"/>
      <c r="C10" s="148"/>
      <c r="D10" s="149" t="s">
        <v>1230</v>
      </c>
      <c r="E10" s="356"/>
      <c r="F10" s="356"/>
      <c r="G10" s="356"/>
      <c r="H10" s="356"/>
      <c r="I10" s="356"/>
    </row>
    <row r="11" spans="1:10" ht="15.75">
      <c r="A11" s="149" t="s">
        <v>41</v>
      </c>
      <c r="B11" s="122"/>
      <c r="C11" s="142"/>
      <c r="D11" s="441" t="s">
        <v>1264</v>
      </c>
      <c r="E11" s="440">
        <v>815</v>
      </c>
      <c r="F11" s="356"/>
      <c r="G11" s="356"/>
      <c r="H11" s="356"/>
      <c r="I11" s="356"/>
    </row>
    <row r="12" spans="1:10" ht="15.75">
      <c r="A12" s="170" t="s">
        <v>42</v>
      </c>
      <c r="B12" s="171" t="s">
        <v>175</v>
      </c>
      <c r="C12" s="142"/>
      <c r="D12" s="387" t="s">
        <v>1556</v>
      </c>
      <c r="E12" s="356"/>
      <c r="F12" s="356"/>
      <c r="G12" s="356"/>
      <c r="H12" s="356"/>
      <c r="I12" s="356"/>
    </row>
    <row r="13" spans="1:10" ht="15.75">
      <c r="A13" s="170" t="s">
        <v>59</v>
      </c>
      <c r="B13" s="104" t="s">
        <v>649</v>
      </c>
      <c r="C13" s="142"/>
      <c r="D13" s="386" t="s">
        <v>1231</v>
      </c>
      <c r="E13" s="356"/>
      <c r="F13" s="356"/>
      <c r="G13" s="356"/>
      <c r="H13" s="356"/>
      <c r="I13" s="356"/>
      <c r="J13" s="189"/>
    </row>
    <row r="14" spans="1:10" ht="15.75">
      <c r="A14" s="170" t="s">
        <v>44</v>
      </c>
      <c r="B14" s="252" t="s">
        <v>654</v>
      </c>
      <c r="C14" s="142"/>
      <c r="D14" s="386" t="s">
        <v>1232</v>
      </c>
      <c r="E14" s="356"/>
      <c r="F14" s="356"/>
      <c r="G14" s="356"/>
      <c r="H14" s="356"/>
      <c r="I14" s="356"/>
      <c r="J14" s="189"/>
    </row>
    <row r="15" spans="1:10" ht="13.9" customHeight="1">
      <c r="A15" s="170" t="s">
        <v>45</v>
      </c>
      <c r="B15" s="171" t="s">
        <v>81</v>
      </c>
      <c r="C15" s="142"/>
      <c r="D15" s="386" t="s">
        <v>1233</v>
      </c>
      <c r="E15" s="356"/>
      <c r="F15" s="356"/>
      <c r="G15" s="356"/>
      <c r="H15" s="356"/>
      <c r="I15" s="356"/>
      <c r="J15" s="189"/>
    </row>
    <row r="16" spans="1:10" ht="13.9" customHeight="1">
      <c r="A16" s="170" t="s">
        <v>46</v>
      </c>
      <c r="B16" s="171" t="s">
        <v>662</v>
      </c>
      <c r="C16" s="142"/>
      <c r="D16" s="386" t="s">
        <v>1234</v>
      </c>
      <c r="E16" s="356"/>
      <c r="F16" s="356"/>
      <c r="G16" s="356"/>
      <c r="H16" s="356"/>
      <c r="I16" s="356"/>
      <c r="J16" s="189"/>
    </row>
    <row r="17" spans="1:10" ht="15">
      <c r="A17" s="170" t="s">
        <v>11</v>
      </c>
      <c r="B17" s="171" t="s">
        <v>177</v>
      </c>
      <c r="C17" s="142"/>
      <c r="D17" s="445" t="s">
        <v>1569</v>
      </c>
      <c r="E17" s="446"/>
      <c r="F17" s="446"/>
      <c r="G17" s="446"/>
      <c r="H17" s="446"/>
      <c r="J17" s="189"/>
    </row>
    <row r="18" spans="1:10" ht="15">
      <c r="A18" s="170" t="s">
        <v>10</v>
      </c>
      <c r="B18" s="171" t="s">
        <v>256</v>
      </c>
      <c r="C18" s="142"/>
      <c r="D18" s="445" t="s">
        <v>1570</v>
      </c>
      <c r="E18" s="446"/>
      <c r="F18" s="446"/>
      <c r="G18" s="446"/>
      <c r="H18" s="446"/>
      <c r="I18" s="446"/>
      <c r="J18" s="189"/>
    </row>
    <row r="19" spans="1:10" ht="15">
      <c r="A19" s="170" t="s">
        <v>12</v>
      </c>
      <c r="B19" s="171" t="s">
        <v>663</v>
      </c>
      <c r="C19" s="142"/>
      <c r="D19" s="445" t="s">
        <v>1568</v>
      </c>
      <c r="E19" s="446"/>
      <c r="F19" s="446"/>
      <c r="G19" s="446"/>
      <c r="H19" s="446"/>
      <c r="I19" s="446"/>
      <c r="J19" s="189"/>
    </row>
    <row r="20" spans="1:10" ht="15">
      <c r="A20" s="170" t="s">
        <v>56</v>
      </c>
      <c r="B20" s="171" t="s">
        <v>180</v>
      </c>
      <c r="C20" s="142"/>
    </row>
    <row r="21" spans="1:10" ht="15">
      <c r="A21" s="170" t="s">
        <v>47</v>
      </c>
      <c r="B21" s="171" t="s">
        <v>181</v>
      </c>
      <c r="C21" s="142"/>
    </row>
    <row r="22" spans="1:10" ht="15">
      <c r="A22" s="170" t="s">
        <v>58</v>
      </c>
      <c r="B22" s="171" t="s">
        <v>64</v>
      </c>
      <c r="C22" s="142"/>
    </row>
    <row r="23" spans="1:10" ht="15">
      <c r="A23" s="170" t="s">
        <v>13</v>
      </c>
      <c r="B23" s="171" t="s">
        <v>659</v>
      </c>
      <c r="C23" s="142"/>
    </row>
    <row r="24" spans="1:10" ht="15">
      <c r="A24" s="170" t="s">
        <v>57</v>
      </c>
      <c r="B24" s="171" t="s">
        <v>63</v>
      </c>
      <c r="C24" s="142"/>
    </row>
    <row r="25" spans="1:10" ht="15">
      <c r="A25" s="170" t="s">
        <v>15</v>
      </c>
      <c r="B25" s="171"/>
      <c r="C25" s="142"/>
    </row>
    <row r="26" spans="1:10">
      <c r="A26" s="155"/>
      <c r="B26" s="156"/>
      <c r="C26" s="148"/>
    </row>
    <row r="27" spans="1:10">
      <c r="A27" s="104" t="s">
        <v>145</v>
      </c>
      <c r="B27" s="188"/>
    </row>
    <row r="28" spans="1:10">
      <c r="A28" s="103" t="s">
        <v>146</v>
      </c>
      <c r="B28" s="188"/>
    </row>
    <row r="29" spans="1:10">
      <c r="B29" s="188"/>
    </row>
  </sheetData>
  <conditionalFormatting sqref="B27:B29">
    <cfRule type="duplicateValues" dxfId="39" priority="1" stopIfTrue="1"/>
  </conditionalFormatting>
  <hyperlinks>
    <hyperlink ref="A28" r:id="rId1" location="intro"/>
    <hyperlink ref="D1" location="'ProLiant Smart Buy Servers'!A1" display="Summary"/>
  </hyperlinks>
  <pageMargins left="0.7" right="0.7" top="0.75" bottom="0.75" header="0.3" footer="0.3"/>
  <pageSetup scale="47" fitToHeight="4" orientation="portrait"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pageSetUpPr fitToPage="1"/>
  </sheetPr>
  <dimension ref="A1:J29"/>
  <sheetViews>
    <sheetView zoomScale="80" zoomScaleNormal="80" workbookViewId="0">
      <selection activeCell="A12" sqref="A12:B23"/>
    </sheetView>
  </sheetViews>
  <sheetFormatPr defaultColWidth="8.88671875" defaultRowHeight="14.25"/>
  <cols>
    <col min="1" max="1" width="18.109375" style="105" customWidth="1"/>
    <col min="2" max="2" width="61.5546875" style="105" customWidth="1"/>
    <col min="3" max="3" width="14.6640625" style="105" customWidth="1"/>
    <col min="4" max="16384" width="8.88671875" style="105"/>
  </cols>
  <sheetData>
    <row r="1" spans="1:10" ht="15">
      <c r="A1" s="186" t="s">
        <v>811</v>
      </c>
      <c r="B1" s="141"/>
      <c r="C1" s="138"/>
      <c r="D1" s="311" t="s">
        <v>117</v>
      </c>
    </row>
    <row r="2" spans="1:10">
      <c r="A2" s="141"/>
      <c r="B2" s="141"/>
      <c r="C2" s="142"/>
    </row>
    <row r="3" spans="1:10" ht="15">
      <c r="A3" s="143" t="s">
        <v>36</v>
      </c>
      <c r="B3" s="252" t="s">
        <v>793</v>
      </c>
      <c r="C3" s="142"/>
    </row>
    <row r="4" spans="1:10" ht="15">
      <c r="A4" s="144" t="s">
        <v>62</v>
      </c>
      <c r="B4" s="127">
        <f>VLOOKUP($B$3,'ProLiant Smart Buy Servers'!B:Q,12,FALSE)</f>
        <v>2599</v>
      </c>
      <c r="C4" s="142"/>
    </row>
    <row r="5" spans="1:10" ht="21.75" customHeight="1">
      <c r="A5" s="145" t="s">
        <v>713</v>
      </c>
      <c r="B5" s="140">
        <f>VLOOKUP($B$3,'ProLiant Smart Buy Servers'!B:Q,13,FALSE)</f>
        <v>1773</v>
      </c>
      <c r="C5" s="142"/>
    </row>
    <row r="6" spans="1:10" ht="15">
      <c r="A6" s="143"/>
      <c r="B6" s="146"/>
      <c r="C6" s="142"/>
    </row>
    <row r="7" spans="1:10" ht="15">
      <c r="A7" s="143"/>
      <c r="B7" s="146"/>
      <c r="C7" s="142"/>
    </row>
    <row r="8" spans="1:10" ht="15">
      <c r="A8" s="143" t="s">
        <v>39</v>
      </c>
      <c r="B8" s="171" t="s">
        <v>812</v>
      </c>
      <c r="C8" s="142"/>
    </row>
    <row r="9" spans="1:10" ht="15">
      <c r="A9" s="143" t="s">
        <v>40</v>
      </c>
      <c r="B9" s="252" t="s">
        <v>811</v>
      </c>
      <c r="C9" s="142"/>
    </row>
    <row r="10" spans="1:10" ht="15.75">
      <c r="A10" s="147"/>
      <c r="B10" s="131"/>
      <c r="C10" s="148"/>
      <c r="D10" s="149" t="s">
        <v>1230</v>
      </c>
      <c r="E10" s="356"/>
      <c r="F10" s="356"/>
      <c r="G10" s="356"/>
      <c r="H10" s="356"/>
      <c r="I10" s="356"/>
    </row>
    <row r="11" spans="1:10" ht="15.75">
      <c r="A11" s="149" t="s">
        <v>41</v>
      </c>
      <c r="B11" s="122"/>
      <c r="C11" s="142"/>
      <c r="D11" s="441" t="s">
        <v>1264</v>
      </c>
      <c r="E11" s="440">
        <v>815</v>
      </c>
      <c r="F11" s="356"/>
      <c r="G11" s="356"/>
      <c r="H11" s="356"/>
      <c r="I11" s="356"/>
    </row>
    <row r="12" spans="1:10" ht="15.75">
      <c r="A12" s="170" t="s">
        <v>42</v>
      </c>
      <c r="B12" s="171" t="s">
        <v>175</v>
      </c>
      <c r="C12" s="142"/>
      <c r="D12" s="387" t="s">
        <v>1556</v>
      </c>
      <c r="E12" s="356"/>
      <c r="F12" s="356"/>
      <c r="G12" s="356"/>
      <c r="H12" s="356"/>
      <c r="I12" s="356"/>
    </row>
    <row r="13" spans="1:10" ht="15.75">
      <c r="A13" s="170" t="s">
        <v>59</v>
      </c>
      <c r="B13" s="104" t="s">
        <v>783</v>
      </c>
      <c r="C13" s="142"/>
      <c r="D13" s="386" t="s">
        <v>1231</v>
      </c>
      <c r="E13" s="356"/>
      <c r="F13" s="356"/>
      <c r="G13" s="356"/>
      <c r="H13" s="356"/>
      <c r="I13" s="356"/>
      <c r="J13" s="189"/>
    </row>
    <row r="14" spans="1:10" ht="15.75">
      <c r="A14" s="170" t="s">
        <v>44</v>
      </c>
      <c r="B14" s="171" t="s">
        <v>813</v>
      </c>
      <c r="C14" s="142"/>
      <c r="D14" s="386" t="s">
        <v>1232</v>
      </c>
      <c r="E14" s="356"/>
      <c r="F14" s="356"/>
      <c r="G14" s="356"/>
      <c r="H14" s="356"/>
      <c r="I14" s="356"/>
      <c r="J14" s="189"/>
    </row>
    <row r="15" spans="1:10" ht="13.9" customHeight="1">
      <c r="A15" s="170" t="s">
        <v>45</v>
      </c>
      <c r="B15" s="171" t="s">
        <v>81</v>
      </c>
      <c r="C15" s="142"/>
      <c r="D15" s="386" t="s">
        <v>1233</v>
      </c>
      <c r="E15" s="356"/>
      <c r="F15" s="356"/>
      <c r="G15" s="356"/>
      <c r="H15" s="356"/>
      <c r="I15" s="356"/>
      <c r="J15" s="189"/>
    </row>
    <row r="16" spans="1:10" ht="13.9" customHeight="1">
      <c r="A16" s="170" t="s">
        <v>46</v>
      </c>
      <c r="B16" s="171" t="s">
        <v>1134</v>
      </c>
      <c r="C16" s="142"/>
      <c r="D16" s="386" t="s">
        <v>1234</v>
      </c>
      <c r="E16" s="356"/>
      <c r="F16" s="356"/>
      <c r="G16" s="356"/>
      <c r="H16" s="356"/>
      <c r="I16" s="356"/>
      <c r="J16" s="189"/>
    </row>
    <row r="17" spans="1:10" ht="15">
      <c r="A17" s="170" t="s">
        <v>11</v>
      </c>
      <c r="B17" s="171" t="s">
        <v>177</v>
      </c>
      <c r="C17" s="142"/>
      <c r="D17" s="445" t="s">
        <v>1569</v>
      </c>
      <c r="E17" s="446"/>
      <c r="F17" s="446"/>
      <c r="G17" s="446"/>
      <c r="H17" s="446"/>
      <c r="J17" s="189"/>
    </row>
    <row r="18" spans="1:10" ht="15">
      <c r="A18" s="170" t="s">
        <v>10</v>
      </c>
      <c r="B18" s="171" t="s">
        <v>256</v>
      </c>
      <c r="C18" s="142"/>
      <c r="D18" s="445" t="s">
        <v>1570</v>
      </c>
      <c r="E18" s="446"/>
      <c r="F18" s="446"/>
      <c r="G18" s="446"/>
      <c r="H18" s="446"/>
      <c r="I18" s="446"/>
      <c r="J18" s="189"/>
    </row>
    <row r="19" spans="1:10" ht="15">
      <c r="A19" s="170" t="s">
        <v>12</v>
      </c>
      <c r="B19" s="171" t="s">
        <v>663</v>
      </c>
      <c r="C19" s="142"/>
      <c r="D19" s="445" t="s">
        <v>1568</v>
      </c>
      <c r="E19" s="446"/>
      <c r="F19" s="446"/>
      <c r="G19" s="446"/>
      <c r="H19" s="446"/>
      <c r="I19" s="446"/>
      <c r="J19" s="189"/>
    </row>
    <row r="20" spans="1:10" ht="15">
      <c r="A20" s="170" t="s">
        <v>56</v>
      </c>
      <c r="B20" s="171" t="s">
        <v>180</v>
      </c>
      <c r="C20" s="142"/>
      <c r="E20" s="142"/>
    </row>
    <row r="21" spans="1:10" ht="15">
      <c r="A21" s="170" t="s">
        <v>47</v>
      </c>
      <c r="B21" s="171" t="s">
        <v>172</v>
      </c>
      <c r="C21" s="142"/>
      <c r="E21" s="142"/>
    </row>
    <row r="22" spans="1:10" ht="15">
      <c r="A22" s="170" t="s">
        <v>58</v>
      </c>
      <c r="B22" s="171" t="s">
        <v>64</v>
      </c>
      <c r="C22" s="142"/>
      <c r="E22" s="142"/>
    </row>
    <row r="23" spans="1:10" ht="15">
      <c r="A23" s="170" t="s">
        <v>13</v>
      </c>
      <c r="B23" s="171" t="s">
        <v>659</v>
      </c>
      <c r="C23" s="142"/>
      <c r="E23" s="142"/>
    </row>
    <row r="24" spans="1:10" ht="15">
      <c r="A24" s="170" t="s">
        <v>57</v>
      </c>
      <c r="B24" s="171" t="s">
        <v>63</v>
      </c>
      <c r="C24" s="142"/>
      <c r="E24" s="142"/>
    </row>
    <row r="25" spans="1:10" ht="15">
      <c r="A25" s="170" t="s">
        <v>15</v>
      </c>
      <c r="B25" s="171"/>
      <c r="C25" s="142"/>
      <c r="E25" s="142"/>
    </row>
    <row r="26" spans="1:10">
      <c r="A26" s="155"/>
      <c r="B26" s="156"/>
      <c r="C26" s="148"/>
      <c r="E26" s="142"/>
    </row>
    <row r="27" spans="1:10">
      <c r="A27" s="104" t="s">
        <v>145</v>
      </c>
      <c r="B27" s="188"/>
      <c r="E27" s="142"/>
    </row>
    <row r="28" spans="1:10">
      <c r="A28" s="103" t="s">
        <v>146</v>
      </c>
      <c r="B28" s="188"/>
    </row>
    <row r="29" spans="1:10">
      <c r="B29" s="188"/>
    </row>
  </sheetData>
  <conditionalFormatting sqref="B27:B29">
    <cfRule type="duplicateValues" dxfId="38" priority="1" stopIfTrue="1"/>
  </conditionalFormatting>
  <hyperlinks>
    <hyperlink ref="A28" r:id="rId1" location="intro"/>
    <hyperlink ref="D1" location="'ProLiant Smart Buy Servers'!A1" display="Summary"/>
  </hyperlinks>
  <pageMargins left="0.7" right="0.7" top="0.75" bottom="0.75" header="0.3" footer="0.3"/>
  <pageSetup scale="47" fitToHeight="4"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J29"/>
  <sheetViews>
    <sheetView zoomScale="80" zoomScaleNormal="80" workbookViewId="0">
      <selection activeCell="A12" sqref="A12:B23"/>
    </sheetView>
  </sheetViews>
  <sheetFormatPr defaultColWidth="8.88671875" defaultRowHeight="14.25"/>
  <cols>
    <col min="1" max="1" width="18.109375" style="105" customWidth="1"/>
    <col min="2" max="2" width="61.5546875" style="105" customWidth="1"/>
    <col min="3" max="3" width="14.6640625" style="105" customWidth="1"/>
    <col min="4" max="16384" width="8.88671875" style="105"/>
  </cols>
  <sheetData>
    <row r="1" spans="1:10" ht="15">
      <c r="A1" s="186" t="s">
        <v>665</v>
      </c>
      <c r="B1" s="141"/>
      <c r="C1" s="138"/>
      <c r="D1" s="311" t="s">
        <v>117</v>
      </c>
    </row>
    <row r="2" spans="1:10">
      <c r="A2" s="141"/>
      <c r="B2" s="141"/>
      <c r="C2" s="142"/>
    </row>
    <row r="3" spans="1:10" ht="15">
      <c r="A3" s="143" t="s">
        <v>36</v>
      </c>
      <c r="B3" s="252" t="s">
        <v>617</v>
      </c>
      <c r="C3" s="142"/>
    </row>
    <row r="4" spans="1:10" ht="15">
      <c r="A4" s="144" t="s">
        <v>62</v>
      </c>
      <c r="B4" s="127">
        <f>VLOOKUP($B$3,'ProLiant Smart Buy Servers'!B:Q,12,FALSE)</f>
        <v>3899</v>
      </c>
      <c r="C4" s="142"/>
    </row>
    <row r="5" spans="1:10" ht="21.75" customHeight="1">
      <c r="A5" s="145" t="s">
        <v>713</v>
      </c>
      <c r="B5" s="140">
        <f>VLOOKUP($B$3,'ProLiant Smart Buy Servers'!B:Q,13,FALSE)</f>
        <v>2192</v>
      </c>
      <c r="C5" s="142"/>
    </row>
    <row r="6" spans="1:10" ht="15">
      <c r="A6" s="143"/>
      <c r="B6" s="146"/>
      <c r="C6" s="142"/>
    </row>
    <row r="7" spans="1:10" ht="15">
      <c r="A7" s="143"/>
      <c r="B7" s="146"/>
      <c r="C7" s="142"/>
    </row>
    <row r="8" spans="1:10" ht="15">
      <c r="A8" s="143" t="s">
        <v>39</v>
      </c>
      <c r="B8" s="171" t="s">
        <v>664</v>
      </c>
      <c r="C8" s="142"/>
    </row>
    <row r="9" spans="1:10" ht="15">
      <c r="A9" s="143" t="s">
        <v>40</v>
      </c>
      <c r="B9" s="252" t="s">
        <v>665</v>
      </c>
      <c r="C9" s="142"/>
    </row>
    <row r="10" spans="1:10" ht="15.75">
      <c r="A10" s="147"/>
      <c r="B10" s="131"/>
      <c r="C10" s="148"/>
      <c r="D10" s="149" t="s">
        <v>1230</v>
      </c>
      <c r="E10" s="356"/>
      <c r="F10" s="356"/>
      <c r="G10" s="356"/>
      <c r="H10" s="356"/>
      <c r="I10" s="356"/>
    </row>
    <row r="11" spans="1:10" ht="15.75">
      <c r="A11" s="149" t="s">
        <v>41</v>
      </c>
      <c r="B11" s="122"/>
      <c r="C11" s="142"/>
      <c r="D11" s="441" t="s">
        <v>1264</v>
      </c>
      <c r="E11" s="440">
        <v>815</v>
      </c>
      <c r="F11" s="356"/>
      <c r="G11" s="356"/>
      <c r="H11" s="356"/>
      <c r="I11" s="356"/>
    </row>
    <row r="12" spans="1:10" ht="15.75">
      <c r="A12" s="170" t="s">
        <v>42</v>
      </c>
      <c r="B12" s="171" t="s">
        <v>175</v>
      </c>
      <c r="C12" s="142"/>
      <c r="D12" s="387" t="s">
        <v>1556</v>
      </c>
      <c r="E12" s="356"/>
      <c r="F12" s="356"/>
      <c r="G12" s="356"/>
      <c r="H12" s="356"/>
      <c r="I12" s="356"/>
    </row>
    <row r="13" spans="1:10" ht="15.75">
      <c r="A13" s="170" t="s">
        <v>59</v>
      </c>
      <c r="B13" s="104" t="s">
        <v>666</v>
      </c>
      <c r="C13" s="142"/>
      <c r="D13" s="386" t="s">
        <v>1231</v>
      </c>
      <c r="E13" s="356"/>
      <c r="F13" s="356"/>
      <c r="G13" s="356"/>
      <c r="H13" s="356"/>
      <c r="I13" s="356"/>
      <c r="J13" s="189"/>
    </row>
    <row r="14" spans="1:10" ht="15.75">
      <c r="A14" s="170" t="s">
        <v>44</v>
      </c>
      <c r="B14" s="252" t="s">
        <v>654</v>
      </c>
      <c r="C14" s="142"/>
      <c r="D14" s="386" t="s">
        <v>1232</v>
      </c>
      <c r="E14" s="356"/>
      <c r="F14" s="356"/>
      <c r="G14" s="356"/>
      <c r="H14" s="356"/>
      <c r="I14" s="356"/>
      <c r="J14" s="189"/>
    </row>
    <row r="15" spans="1:10" ht="15.75">
      <c r="A15" s="170" t="s">
        <v>45</v>
      </c>
      <c r="B15" s="171" t="s">
        <v>81</v>
      </c>
      <c r="C15" s="142"/>
      <c r="D15" s="386" t="s">
        <v>1233</v>
      </c>
      <c r="E15" s="356"/>
      <c r="F15" s="356"/>
      <c r="G15" s="356"/>
      <c r="H15" s="356"/>
      <c r="I15" s="356"/>
      <c r="J15" s="189"/>
    </row>
    <row r="16" spans="1:10" ht="15.75">
      <c r="A16" s="170" t="s">
        <v>46</v>
      </c>
      <c r="B16" s="171" t="s">
        <v>259</v>
      </c>
      <c r="C16" s="142"/>
      <c r="D16" s="386" t="s">
        <v>1234</v>
      </c>
      <c r="E16" s="356"/>
      <c r="F16" s="356"/>
      <c r="G16" s="356"/>
      <c r="H16" s="356"/>
      <c r="I16" s="356"/>
      <c r="J16" s="189"/>
    </row>
    <row r="17" spans="1:10" ht="15">
      <c r="A17" s="170" t="s">
        <v>11</v>
      </c>
      <c r="B17" s="171" t="s">
        <v>177</v>
      </c>
      <c r="C17" s="142"/>
      <c r="D17" s="445" t="s">
        <v>1569</v>
      </c>
      <c r="E17" s="446"/>
      <c r="F17" s="446"/>
      <c r="G17" s="446"/>
      <c r="H17" s="446"/>
      <c r="J17" s="189"/>
    </row>
    <row r="18" spans="1:10" ht="15">
      <c r="A18" s="170" t="s">
        <v>10</v>
      </c>
      <c r="B18" s="171" t="s">
        <v>256</v>
      </c>
      <c r="C18" s="142"/>
      <c r="D18" s="445" t="s">
        <v>1570</v>
      </c>
      <c r="E18" s="446"/>
      <c r="F18" s="446"/>
      <c r="G18" s="446"/>
      <c r="H18" s="446"/>
      <c r="I18" s="446"/>
      <c r="J18" s="189"/>
    </row>
    <row r="19" spans="1:10" ht="15">
      <c r="A19" s="170" t="s">
        <v>12</v>
      </c>
      <c r="B19" s="171" t="s">
        <v>663</v>
      </c>
      <c r="C19" s="142"/>
      <c r="D19" s="445" t="s">
        <v>1568</v>
      </c>
      <c r="E19" s="446"/>
      <c r="F19" s="446"/>
      <c r="G19" s="446"/>
      <c r="H19" s="446"/>
      <c r="I19" s="446"/>
      <c r="J19" s="189"/>
    </row>
    <row r="20" spans="1:10" ht="15">
      <c r="A20" s="170" t="s">
        <v>56</v>
      </c>
      <c r="B20" s="171" t="s">
        <v>183</v>
      </c>
      <c r="C20" s="142"/>
    </row>
    <row r="21" spans="1:10" ht="15">
      <c r="A21" s="170" t="s">
        <v>47</v>
      </c>
      <c r="B21" s="171" t="s">
        <v>181</v>
      </c>
      <c r="C21" s="142"/>
    </row>
    <row r="22" spans="1:10" ht="15">
      <c r="A22" s="170" t="s">
        <v>58</v>
      </c>
      <c r="B22" s="171" t="s">
        <v>64</v>
      </c>
      <c r="C22" s="142"/>
    </row>
    <row r="23" spans="1:10" ht="15">
      <c r="A23" s="170" t="s">
        <v>13</v>
      </c>
      <c r="B23" s="171" t="s">
        <v>659</v>
      </c>
      <c r="C23" s="142"/>
    </row>
    <row r="24" spans="1:10" ht="15">
      <c r="A24" s="170" t="s">
        <v>57</v>
      </c>
      <c r="B24" s="171" t="s">
        <v>63</v>
      </c>
      <c r="C24" s="142"/>
    </row>
    <row r="25" spans="1:10" ht="15">
      <c r="A25" s="170" t="s">
        <v>15</v>
      </c>
      <c r="B25" s="171"/>
      <c r="C25" s="142"/>
    </row>
    <row r="26" spans="1:10">
      <c r="A26" s="155"/>
      <c r="B26" s="156"/>
      <c r="C26" s="148"/>
    </row>
    <row r="27" spans="1:10">
      <c r="A27" s="104" t="s">
        <v>145</v>
      </c>
      <c r="B27" s="188"/>
    </row>
    <row r="28" spans="1:10">
      <c r="A28" s="103" t="s">
        <v>146</v>
      </c>
      <c r="B28" s="188"/>
    </row>
    <row r="29" spans="1:10">
      <c r="B29" s="188"/>
    </row>
  </sheetData>
  <conditionalFormatting sqref="B27:B29">
    <cfRule type="duplicateValues" dxfId="37" priority="1" stopIfTrue="1"/>
  </conditionalFormatting>
  <hyperlinks>
    <hyperlink ref="A28" r:id="rId1" location="intro"/>
    <hyperlink ref="D1" location="'ProLiant Smart Buy Servers'!A1" display="Summary"/>
  </hyperlinks>
  <pageMargins left="0.7" right="0.7" top="0.75" bottom="0.75" header="0.3" footer="0.3"/>
  <pageSetup scale="47" fitToHeight="4"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J29"/>
  <sheetViews>
    <sheetView zoomScale="80" zoomScaleNormal="80" workbookViewId="0">
      <selection activeCell="A12" sqref="A12:B23"/>
    </sheetView>
  </sheetViews>
  <sheetFormatPr defaultColWidth="8.88671875" defaultRowHeight="14.25"/>
  <cols>
    <col min="1" max="1" width="18.109375" style="105" customWidth="1"/>
    <col min="2" max="2" width="61.5546875" style="105" customWidth="1"/>
    <col min="3" max="3" width="14.6640625" style="105" customWidth="1"/>
    <col min="4" max="16384" width="8.88671875" style="105"/>
  </cols>
  <sheetData>
    <row r="1" spans="1:10" ht="15">
      <c r="A1" s="186" t="s">
        <v>771</v>
      </c>
      <c r="B1" s="141"/>
      <c r="C1" s="138"/>
      <c r="D1" s="311" t="s">
        <v>117</v>
      </c>
    </row>
    <row r="2" spans="1:10">
      <c r="A2" s="141"/>
      <c r="B2" s="141"/>
      <c r="C2" s="142"/>
    </row>
    <row r="3" spans="1:10" ht="15">
      <c r="A3" s="143" t="s">
        <v>36</v>
      </c>
      <c r="B3" s="252" t="s">
        <v>619</v>
      </c>
      <c r="C3" s="142"/>
    </row>
    <row r="4" spans="1:10" ht="15">
      <c r="A4" s="144" t="s">
        <v>62</v>
      </c>
      <c r="B4" s="127">
        <f>VLOOKUP($B$3,'ProLiant Smart Buy Servers'!B:Q,12,FALSE)</f>
        <v>5549</v>
      </c>
      <c r="C4" s="142"/>
    </row>
    <row r="5" spans="1:10" ht="21.75" customHeight="1">
      <c r="A5" s="145" t="s">
        <v>713</v>
      </c>
      <c r="B5" s="140">
        <f>VLOOKUP($B$3,'ProLiant Smart Buy Servers'!B:Q,13,FALSE)</f>
        <v>3106</v>
      </c>
      <c r="C5" s="142"/>
    </row>
    <row r="6" spans="1:10" ht="15">
      <c r="A6" s="143"/>
      <c r="B6" s="146"/>
      <c r="C6" s="142"/>
    </row>
    <row r="7" spans="1:10" ht="15">
      <c r="A7" s="143"/>
      <c r="B7" s="146"/>
      <c r="C7" s="142"/>
    </row>
    <row r="8" spans="1:10" ht="15">
      <c r="A8" s="143" t="s">
        <v>39</v>
      </c>
      <c r="B8" s="171" t="s">
        <v>775</v>
      </c>
      <c r="C8" s="142"/>
    </row>
    <row r="9" spans="1:10" ht="15">
      <c r="A9" s="143" t="s">
        <v>40</v>
      </c>
      <c r="B9" s="252" t="s">
        <v>771</v>
      </c>
      <c r="C9" s="142"/>
    </row>
    <row r="10" spans="1:10" ht="15.75">
      <c r="A10" s="147"/>
      <c r="B10" s="131"/>
      <c r="C10" s="148"/>
      <c r="D10" s="149" t="s">
        <v>1230</v>
      </c>
      <c r="E10" s="356"/>
      <c r="F10" s="356"/>
      <c r="G10" s="356"/>
      <c r="H10" s="356"/>
      <c r="I10" s="356"/>
    </row>
    <row r="11" spans="1:10" ht="15.75">
      <c r="A11" s="149" t="s">
        <v>41</v>
      </c>
      <c r="B11" s="122"/>
      <c r="C11" s="142"/>
      <c r="D11" s="441" t="s">
        <v>1264</v>
      </c>
      <c r="E11" s="440">
        <v>815</v>
      </c>
      <c r="F11" s="356"/>
      <c r="G11" s="356"/>
      <c r="H11" s="356"/>
      <c r="I11" s="356"/>
    </row>
    <row r="12" spans="1:10" ht="15.75">
      <c r="A12" s="170" t="s">
        <v>42</v>
      </c>
      <c r="B12" s="171" t="s">
        <v>175</v>
      </c>
      <c r="C12" s="142"/>
      <c r="D12" s="387" t="s">
        <v>1556</v>
      </c>
      <c r="E12" s="356"/>
      <c r="F12" s="356"/>
      <c r="G12" s="356"/>
      <c r="H12" s="356"/>
      <c r="I12" s="356"/>
    </row>
    <row r="13" spans="1:10" ht="15.75">
      <c r="A13" s="170" t="s">
        <v>59</v>
      </c>
      <c r="B13" s="104" t="s">
        <v>772</v>
      </c>
      <c r="C13" s="142"/>
      <c r="D13" s="386" t="s">
        <v>1231</v>
      </c>
      <c r="E13" s="356"/>
      <c r="F13" s="356"/>
      <c r="G13" s="356"/>
      <c r="H13" s="356"/>
      <c r="I13" s="356"/>
      <c r="J13" s="189"/>
    </row>
    <row r="14" spans="1:10" ht="15.75">
      <c r="A14" s="170" t="s">
        <v>44</v>
      </c>
      <c r="B14" s="171" t="s">
        <v>774</v>
      </c>
      <c r="C14" s="142"/>
      <c r="D14" s="386" t="s">
        <v>1232</v>
      </c>
      <c r="E14" s="356"/>
      <c r="F14" s="356"/>
      <c r="G14" s="356"/>
      <c r="H14" s="356"/>
      <c r="I14" s="356"/>
      <c r="J14" s="189"/>
    </row>
    <row r="15" spans="1:10" ht="15.75">
      <c r="A15" s="170" t="s">
        <v>45</v>
      </c>
      <c r="B15" s="171" t="s">
        <v>81</v>
      </c>
      <c r="C15" s="142"/>
      <c r="D15" s="386" t="s">
        <v>1233</v>
      </c>
      <c r="E15" s="356"/>
      <c r="F15" s="356"/>
      <c r="G15" s="356"/>
      <c r="H15" s="356"/>
      <c r="I15" s="356"/>
      <c r="J15" s="189"/>
    </row>
    <row r="16" spans="1:10" ht="15.75">
      <c r="A16" s="170" t="s">
        <v>46</v>
      </c>
      <c r="B16" s="171" t="s">
        <v>1133</v>
      </c>
      <c r="C16" s="142"/>
      <c r="D16" s="386" t="s">
        <v>1234</v>
      </c>
      <c r="E16" s="356"/>
      <c r="F16" s="356"/>
      <c r="G16" s="356"/>
      <c r="H16" s="356"/>
      <c r="I16" s="356"/>
      <c r="J16" s="189"/>
    </row>
    <row r="17" spans="1:10" ht="15">
      <c r="A17" s="170" t="s">
        <v>11</v>
      </c>
      <c r="B17" s="171" t="s">
        <v>177</v>
      </c>
      <c r="C17" s="142"/>
      <c r="D17" s="445" t="s">
        <v>1569</v>
      </c>
      <c r="E17" s="446"/>
      <c r="F17" s="446"/>
      <c r="G17" s="446"/>
      <c r="H17" s="446"/>
      <c r="J17" s="189"/>
    </row>
    <row r="18" spans="1:10" ht="15">
      <c r="A18" s="170" t="s">
        <v>10</v>
      </c>
      <c r="B18" s="171" t="s">
        <v>776</v>
      </c>
      <c r="C18" s="142"/>
      <c r="D18" s="445" t="s">
        <v>1570</v>
      </c>
      <c r="E18" s="446"/>
      <c r="F18" s="446"/>
      <c r="G18" s="446"/>
      <c r="H18" s="446"/>
      <c r="I18" s="446"/>
      <c r="J18" s="189"/>
    </row>
    <row r="19" spans="1:10" ht="15">
      <c r="A19" s="170" t="s">
        <v>12</v>
      </c>
      <c r="B19" s="171" t="s">
        <v>777</v>
      </c>
      <c r="C19" s="142"/>
      <c r="D19" s="445" t="s">
        <v>1568</v>
      </c>
      <c r="E19" s="446"/>
      <c r="F19" s="446"/>
      <c r="G19" s="446"/>
      <c r="H19" s="446"/>
      <c r="I19" s="446"/>
      <c r="J19" s="189"/>
    </row>
    <row r="20" spans="1:10" ht="15">
      <c r="A20" s="170" t="s">
        <v>56</v>
      </c>
      <c r="B20" s="171" t="s">
        <v>183</v>
      </c>
      <c r="C20" s="142"/>
    </row>
    <row r="21" spans="1:10" ht="15">
      <c r="A21" s="170" t="s">
        <v>47</v>
      </c>
      <c r="B21" s="171" t="s">
        <v>778</v>
      </c>
      <c r="C21" s="142"/>
    </row>
    <row r="22" spans="1:10" ht="15">
      <c r="A22" s="170" t="s">
        <v>58</v>
      </c>
      <c r="B22" s="171" t="s">
        <v>64</v>
      </c>
      <c r="C22" s="142"/>
    </row>
    <row r="23" spans="1:10" ht="15">
      <c r="A23" s="170" t="s">
        <v>13</v>
      </c>
      <c r="B23" s="171" t="s">
        <v>659</v>
      </c>
      <c r="C23" s="142"/>
    </row>
    <row r="24" spans="1:10" ht="15">
      <c r="A24" s="170" t="s">
        <v>57</v>
      </c>
      <c r="B24" s="171" t="s">
        <v>63</v>
      </c>
      <c r="C24" s="142"/>
    </row>
    <row r="25" spans="1:10" ht="15">
      <c r="A25" s="170" t="s">
        <v>15</v>
      </c>
      <c r="B25" s="171"/>
      <c r="C25" s="142"/>
    </row>
    <row r="26" spans="1:10">
      <c r="A26" s="155"/>
      <c r="B26" s="156"/>
      <c r="C26" s="148"/>
    </row>
    <row r="27" spans="1:10">
      <c r="A27" s="104" t="s">
        <v>145</v>
      </c>
      <c r="B27" s="188"/>
    </row>
    <row r="28" spans="1:10">
      <c r="A28" s="103" t="s">
        <v>146</v>
      </c>
      <c r="B28" s="188"/>
    </row>
    <row r="29" spans="1:10">
      <c r="B29" s="188"/>
    </row>
  </sheetData>
  <conditionalFormatting sqref="B27:B29">
    <cfRule type="duplicateValues" dxfId="36" priority="1" stopIfTrue="1"/>
  </conditionalFormatting>
  <hyperlinks>
    <hyperlink ref="A28" r:id="rId1" location="intro"/>
    <hyperlink ref="D1" location="'ProLiant Smart Buy Servers'!A1" display="Summary"/>
  </hyperlinks>
  <pageMargins left="0.7" right="0.7" top="0.75" bottom="0.75" header="0.3" footer="0.3"/>
  <pageSetup scale="47" fitToHeight="4"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pageSetUpPr fitToPage="1"/>
  </sheetPr>
  <dimension ref="A1:J29"/>
  <sheetViews>
    <sheetView zoomScale="80" zoomScaleNormal="80" workbookViewId="0">
      <selection activeCell="A12" sqref="A12:B23"/>
    </sheetView>
  </sheetViews>
  <sheetFormatPr defaultColWidth="8.88671875" defaultRowHeight="14.25"/>
  <cols>
    <col min="1" max="1" width="18.109375" style="105" customWidth="1"/>
    <col min="2" max="2" width="61.5546875" style="105" customWidth="1"/>
    <col min="3" max="3" width="14.6640625" style="105" customWidth="1"/>
    <col min="4" max="16384" width="8.88671875" style="105"/>
  </cols>
  <sheetData>
    <row r="1" spans="1:10" ht="15">
      <c r="A1" s="186" t="s">
        <v>814</v>
      </c>
      <c r="B1" s="141"/>
      <c r="C1" s="138"/>
      <c r="D1" s="311" t="s">
        <v>117</v>
      </c>
    </row>
    <row r="2" spans="1:10">
      <c r="A2" s="141"/>
      <c r="B2" s="141"/>
      <c r="C2" s="142"/>
    </row>
    <row r="3" spans="1:10" ht="15">
      <c r="A3" s="143" t="s">
        <v>36</v>
      </c>
      <c r="B3" s="252" t="s">
        <v>794</v>
      </c>
      <c r="C3" s="142"/>
    </row>
    <row r="4" spans="1:10" ht="15">
      <c r="A4" s="144" t="s">
        <v>62</v>
      </c>
      <c r="B4" s="127">
        <f>VLOOKUP($B$3,'ProLiant Smart Buy Servers'!B:Q,12,FALSE)</f>
        <v>5699</v>
      </c>
      <c r="C4" s="142"/>
    </row>
    <row r="5" spans="1:10" ht="21.75" customHeight="1">
      <c r="A5" s="145" t="s">
        <v>713</v>
      </c>
      <c r="B5" s="140">
        <f>VLOOKUP($B$3,'ProLiant Smart Buy Servers'!B:Q,13,FALSE)</f>
        <v>2687</v>
      </c>
      <c r="C5" s="142"/>
    </row>
    <row r="6" spans="1:10" ht="15">
      <c r="A6" s="143"/>
      <c r="B6" s="146"/>
      <c r="C6" s="142"/>
    </row>
    <row r="7" spans="1:10" ht="15">
      <c r="A7" s="143"/>
      <c r="B7" s="146"/>
      <c r="C7" s="142"/>
    </row>
    <row r="8" spans="1:10" ht="15">
      <c r="A8" s="143" t="s">
        <v>39</v>
      </c>
      <c r="B8" s="171" t="s">
        <v>797</v>
      </c>
      <c r="C8" s="142"/>
    </row>
    <row r="9" spans="1:10" ht="15">
      <c r="A9" s="143" t="s">
        <v>40</v>
      </c>
      <c r="B9" s="252" t="s">
        <v>814</v>
      </c>
      <c r="C9" s="142"/>
    </row>
    <row r="10" spans="1:10" ht="15.75">
      <c r="A10" s="147"/>
      <c r="B10" s="131"/>
      <c r="C10" s="148"/>
      <c r="D10" s="149" t="s">
        <v>1230</v>
      </c>
      <c r="E10" s="356"/>
      <c r="F10" s="356"/>
      <c r="G10" s="356"/>
      <c r="H10" s="356"/>
      <c r="I10" s="356"/>
    </row>
    <row r="11" spans="1:10" ht="15.75">
      <c r="A11" s="149" t="s">
        <v>41</v>
      </c>
      <c r="B11" s="122"/>
      <c r="C11" s="142"/>
      <c r="D11" s="441" t="s">
        <v>1264</v>
      </c>
      <c r="E11" s="440">
        <v>815</v>
      </c>
      <c r="F11" s="356"/>
      <c r="G11" s="356"/>
      <c r="H11" s="356"/>
      <c r="I11" s="356"/>
    </row>
    <row r="12" spans="1:10" ht="15.75">
      <c r="A12" s="170" t="s">
        <v>42</v>
      </c>
      <c r="B12" s="171" t="s">
        <v>175</v>
      </c>
      <c r="C12" s="142"/>
      <c r="D12" s="387" t="s">
        <v>1556</v>
      </c>
      <c r="E12" s="356"/>
      <c r="F12" s="356"/>
      <c r="G12" s="356"/>
      <c r="H12" s="356"/>
      <c r="I12" s="356"/>
    </row>
    <row r="13" spans="1:10" ht="15.75">
      <c r="A13" s="170" t="s">
        <v>59</v>
      </c>
      <c r="B13" s="104" t="s">
        <v>680</v>
      </c>
      <c r="C13" s="142"/>
      <c r="D13" s="386" t="s">
        <v>1231</v>
      </c>
      <c r="E13" s="356"/>
      <c r="F13" s="356"/>
      <c r="G13" s="356"/>
      <c r="H13" s="356"/>
      <c r="I13" s="356"/>
      <c r="J13" s="189"/>
    </row>
    <row r="14" spans="1:10" ht="15.75">
      <c r="A14" s="170" t="s">
        <v>44</v>
      </c>
      <c r="B14" s="171" t="s">
        <v>773</v>
      </c>
      <c r="C14" s="142"/>
      <c r="D14" s="386" t="s">
        <v>1232</v>
      </c>
      <c r="E14" s="356"/>
      <c r="F14" s="356"/>
      <c r="G14" s="356"/>
      <c r="H14" s="356"/>
      <c r="I14" s="356"/>
      <c r="J14" s="189"/>
    </row>
    <row r="15" spans="1:10" ht="15.75">
      <c r="A15" s="170" t="s">
        <v>45</v>
      </c>
      <c r="B15" s="171" t="s">
        <v>81</v>
      </c>
      <c r="C15" s="142"/>
      <c r="D15" s="386" t="s">
        <v>1233</v>
      </c>
      <c r="E15" s="356"/>
      <c r="F15" s="356"/>
      <c r="G15" s="356"/>
      <c r="H15" s="356"/>
      <c r="I15" s="356"/>
      <c r="J15" s="189"/>
    </row>
    <row r="16" spans="1:10" ht="15.75">
      <c r="A16" s="170" t="s">
        <v>46</v>
      </c>
      <c r="B16" s="171" t="s">
        <v>259</v>
      </c>
      <c r="C16" s="142"/>
      <c r="D16" s="386" t="s">
        <v>1234</v>
      </c>
      <c r="E16" s="356"/>
      <c r="F16" s="356"/>
      <c r="G16" s="356"/>
      <c r="H16" s="356"/>
      <c r="I16" s="356"/>
      <c r="J16" s="189"/>
    </row>
    <row r="17" spans="1:10" ht="15">
      <c r="A17" s="170" t="s">
        <v>11</v>
      </c>
      <c r="B17" s="171" t="s">
        <v>177</v>
      </c>
      <c r="C17" s="142"/>
      <c r="D17" s="445" t="s">
        <v>1569</v>
      </c>
      <c r="E17" s="446"/>
      <c r="F17" s="446"/>
      <c r="G17" s="446"/>
      <c r="H17" s="446"/>
      <c r="J17" s="189"/>
    </row>
    <row r="18" spans="1:10" ht="15">
      <c r="A18" s="170" t="s">
        <v>10</v>
      </c>
      <c r="B18" s="171" t="s">
        <v>256</v>
      </c>
      <c r="C18" s="142"/>
      <c r="D18" s="445" t="s">
        <v>1570</v>
      </c>
      <c r="E18" s="446"/>
      <c r="F18" s="446"/>
      <c r="G18" s="446"/>
      <c r="H18" s="446"/>
      <c r="I18" s="446"/>
      <c r="J18" s="189"/>
    </row>
    <row r="19" spans="1:10" ht="15">
      <c r="A19" s="170" t="s">
        <v>12</v>
      </c>
      <c r="B19" s="171" t="s">
        <v>777</v>
      </c>
      <c r="C19" s="142"/>
      <c r="D19" s="445" t="s">
        <v>1568</v>
      </c>
      <c r="E19" s="446"/>
      <c r="F19" s="446"/>
      <c r="G19" s="446"/>
      <c r="H19" s="446"/>
      <c r="I19" s="446"/>
      <c r="J19" s="189"/>
    </row>
    <row r="20" spans="1:10" ht="15">
      <c r="A20" s="170" t="s">
        <v>56</v>
      </c>
      <c r="B20" s="171" t="s">
        <v>183</v>
      </c>
      <c r="C20" s="142"/>
    </row>
    <row r="21" spans="1:10" ht="15">
      <c r="A21" s="170" t="s">
        <v>47</v>
      </c>
      <c r="B21" s="171" t="s">
        <v>172</v>
      </c>
      <c r="C21" s="142"/>
    </row>
    <row r="22" spans="1:10" ht="15">
      <c r="A22" s="170" t="s">
        <v>58</v>
      </c>
      <c r="B22" s="171" t="s">
        <v>64</v>
      </c>
      <c r="C22" s="142"/>
    </row>
    <row r="23" spans="1:10" ht="15">
      <c r="A23" s="170" t="s">
        <v>13</v>
      </c>
      <c r="B23" s="171" t="s">
        <v>659</v>
      </c>
      <c r="C23" s="142"/>
    </row>
    <row r="24" spans="1:10" ht="15">
      <c r="A24" s="170" t="s">
        <v>57</v>
      </c>
      <c r="B24" s="171" t="s">
        <v>63</v>
      </c>
      <c r="C24" s="142"/>
    </row>
    <row r="25" spans="1:10" ht="15">
      <c r="A25" s="170" t="s">
        <v>15</v>
      </c>
      <c r="B25" s="171"/>
      <c r="C25" s="142"/>
    </row>
    <row r="26" spans="1:10">
      <c r="A26" s="155"/>
      <c r="B26" s="156"/>
      <c r="C26" s="148"/>
    </row>
    <row r="27" spans="1:10">
      <c r="A27" s="104" t="s">
        <v>145</v>
      </c>
      <c r="B27" s="188"/>
    </row>
    <row r="28" spans="1:10">
      <c r="A28" s="103" t="s">
        <v>146</v>
      </c>
      <c r="B28" s="188"/>
    </row>
    <row r="29" spans="1:10">
      <c r="B29" s="188"/>
    </row>
  </sheetData>
  <conditionalFormatting sqref="B27:B29">
    <cfRule type="duplicateValues" dxfId="35" priority="1" stopIfTrue="1"/>
  </conditionalFormatting>
  <hyperlinks>
    <hyperlink ref="A28" r:id="rId1" location="intro"/>
    <hyperlink ref="D1" location="'ProLiant Smart Buy Servers'!A1" display="Summary"/>
  </hyperlinks>
  <pageMargins left="0.7" right="0.7" top="0.75" bottom="0.75" header="0.3" footer="0.3"/>
  <pageSetup scale="47" fitToHeight="4"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zoomScale="80" zoomScaleNormal="80" workbookViewId="0">
      <selection activeCell="A12" sqref="A12:B22"/>
    </sheetView>
  </sheetViews>
  <sheetFormatPr defaultColWidth="8.88671875" defaultRowHeight="15"/>
  <cols>
    <col min="1" max="1" width="18.109375" style="356" customWidth="1"/>
    <col min="2" max="2" width="61.5546875" style="356" customWidth="1"/>
    <col min="3" max="3" width="14.6640625" style="356" customWidth="1"/>
    <col min="4" max="4" width="17.44140625" style="356" customWidth="1"/>
    <col min="5" max="5" width="8.88671875" style="356" customWidth="1"/>
    <col min="6" max="16384" width="8.88671875" style="356"/>
  </cols>
  <sheetData>
    <row r="1" spans="1:10">
      <c r="A1" s="169" t="s">
        <v>1165</v>
      </c>
      <c r="B1" s="141"/>
      <c r="C1" s="311" t="s">
        <v>117</v>
      </c>
    </row>
    <row r="2" spans="1:10">
      <c r="A2" s="141"/>
      <c r="B2" s="141"/>
      <c r="C2" s="245"/>
    </row>
    <row r="3" spans="1:10">
      <c r="A3" s="143" t="s">
        <v>36</v>
      </c>
      <c r="B3" s="140" t="s">
        <v>1136</v>
      </c>
      <c r="C3" s="245"/>
    </row>
    <row r="4" spans="1:10">
      <c r="A4" s="144" t="s">
        <v>62</v>
      </c>
      <c r="B4" s="127">
        <f>VLOOKUP($B$3,'ProLiant Smart Buy Servers'!B:Q,12,FALSE)</f>
        <v>6949</v>
      </c>
      <c r="C4" s="245"/>
    </row>
    <row r="5" spans="1:10" ht="21.75" customHeight="1">
      <c r="A5" s="145" t="s">
        <v>713</v>
      </c>
      <c r="B5" s="140">
        <f>VLOOKUP($B$3,'ProLiant Smart Buy Servers'!B:Q,13,FALSE)</f>
        <v>3699</v>
      </c>
      <c r="C5" s="245"/>
    </row>
    <row r="6" spans="1:10">
      <c r="A6" s="143"/>
      <c r="B6" s="146"/>
      <c r="C6" s="245"/>
    </row>
    <row r="7" spans="1:10">
      <c r="A7" s="143"/>
      <c r="B7" s="146"/>
      <c r="C7" s="245"/>
    </row>
    <row r="8" spans="1:10">
      <c r="A8" s="143" t="s">
        <v>39</v>
      </c>
      <c r="B8" s="357" t="s">
        <v>1137</v>
      </c>
      <c r="C8" s="245"/>
    </row>
    <row r="9" spans="1:10">
      <c r="A9" s="143" t="s">
        <v>40</v>
      </c>
      <c r="B9" s="357" t="s">
        <v>1165</v>
      </c>
      <c r="C9" s="245"/>
    </row>
    <row r="10" spans="1:10">
      <c r="A10" s="246"/>
      <c r="B10" s="247"/>
      <c r="C10" s="248"/>
    </row>
    <row r="11" spans="1:10" ht="15.75">
      <c r="A11" s="149" t="s">
        <v>41</v>
      </c>
      <c r="B11" s="122"/>
      <c r="C11" s="245"/>
      <c r="D11" s="149" t="s">
        <v>1230</v>
      </c>
      <c r="J11" s="105"/>
    </row>
    <row r="12" spans="1:10" ht="15.75">
      <c r="A12" s="150" t="s">
        <v>42</v>
      </c>
      <c r="B12" s="358" t="s">
        <v>510</v>
      </c>
      <c r="C12" s="245"/>
      <c r="D12" s="441" t="s">
        <v>1264</v>
      </c>
      <c r="E12" s="440">
        <v>815</v>
      </c>
      <c r="J12" s="105"/>
    </row>
    <row r="13" spans="1:10" ht="15.75">
      <c r="A13" s="150" t="s">
        <v>59</v>
      </c>
      <c r="B13" s="358" t="s">
        <v>1166</v>
      </c>
      <c r="C13" s="245"/>
      <c r="D13" s="387" t="s">
        <v>1556</v>
      </c>
      <c r="J13" s="105"/>
    </row>
    <row r="14" spans="1:10">
      <c r="A14" s="150" t="s">
        <v>44</v>
      </c>
      <c r="B14" s="358" t="s">
        <v>1167</v>
      </c>
      <c r="C14" s="245"/>
      <c r="D14" s="386" t="s">
        <v>1231</v>
      </c>
      <c r="J14" s="189"/>
    </row>
    <row r="15" spans="1:10">
      <c r="A15" s="150" t="s">
        <v>45</v>
      </c>
      <c r="B15" s="359" t="s">
        <v>1168</v>
      </c>
      <c r="C15" s="245"/>
      <c r="D15" s="386" t="s">
        <v>1232</v>
      </c>
      <c r="J15" s="189"/>
    </row>
    <row r="16" spans="1:10">
      <c r="A16" s="150" t="s">
        <v>46</v>
      </c>
      <c r="B16" s="359" t="s">
        <v>182</v>
      </c>
      <c r="C16" s="245"/>
      <c r="D16" s="386" t="s">
        <v>1233</v>
      </c>
      <c r="J16" s="189"/>
    </row>
    <row r="17" spans="1:10">
      <c r="A17" s="150" t="s">
        <v>11</v>
      </c>
      <c r="B17" s="359" t="s">
        <v>177</v>
      </c>
      <c r="C17" s="245"/>
      <c r="D17" s="386" t="s">
        <v>1234</v>
      </c>
      <c r="J17" s="189"/>
    </row>
    <row r="18" spans="1:10" ht="15.75">
      <c r="A18" s="150" t="s">
        <v>10</v>
      </c>
      <c r="B18" s="359" t="s">
        <v>178</v>
      </c>
      <c r="C18" s="245"/>
      <c r="D18" s="445" t="s">
        <v>1569</v>
      </c>
      <c r="E18" s="446"/>
      <c r="F18" s="446"/>
      <c r="G18" s="446"/>
      <c r="H18" s="446"/>
      <c r="I18" s="105"/>
      <c r="J18" s="189"/>
    </row>
    <row r="19" spans="1:10">
      <c r="A19" s="150" t="s">
        <v>12</v>
      </c>
      <c r="B19" s="359" t="s">
        <v>179</v>
      </c>
      <c r="C19" s="245"/>
      <c r="D19" s="445" t="s">
        <v>1570</v>
      </c>
      <c r="E19" s="446"/>
      <c r="F19" s="446"/>
      <c r="G19" s="446"/>
      <c r="H19" s="446"/>
      <c r="I19" s="446"/>
      <c r="J19" s="189"/>
    </row>
    <row r="20" spans="1:10">
      <c r="A20" s="150" t="s">
        <v>56</v>
      </c>
      <c r="B20" s="359" t="s">
        <v>183</v>
      </c>
      <c r="C20" s="245"/>
      <c r="D20" s="445" t="s">
        <v>1568</v>
      </c>
      <c r="E20" s="446"/>
      <c r="F20" s="446"/>
      <c r="G20" s="446"/>
      <c r="H20" s="446"/>
      <c r="I20" s="446"/>
      <c r="J20" s="189"/>
    </row>
    <row r="21" spans="1:10">
      <c r="A21" s="150" t="s">
        <v>512</v>
      </c>
      <c r="B21" s="359" t="s">
        <v>1169</v>
      </c>
      <c r="C21" s="245"/>
    </row>
    <row r="22" spans="1:10">
      <c r="A22" s="150" t="s">
        <v>13</v>
      </c>
      <c r="B22" s="359" t="s">
        <v>217</v>
      </c>
      <c r="C22" s="245"/>
    </row>
    <row r="23" spans="1:10">
      <c r="A23" s="150" t="s">
        <v>57</v>
      </c>
      <c r="B23" s="359" t="s">
        <v>63</v>
      </c>
      <c r="C23" s="245"/>
    </row>
    <row r="24" spans="1:10">
      <c r="A24" s="150" t="s">
        <v>15</v>
      </c>
      <c r="B24" s="358"/>
      <c r="C24" s="245"/>
    </row>
    <row r="25" spans="1:10">
      <c r="A25" s="155"/>
      <c r="B25" s="156"/>
      <c r="C25" s="248"/>
    </row>
    <row r="26" spans="1:10">
      <c r="A26" s="187" t="s">
        <v>32</v>
      </c>
      <c r="B26" s="141"/>
      <c r="C26" s="245"/>
    </row>
    <row r="27" spans="1:10">
      <c r="A27" s="103" t="s">
        <v>146</v>
      </c>
    </row>
  </sheetData>
  <hyperlinks>
    <hyperlink ref="C1" location="'ProLiant Smart Buy Servers'!A1" display="Summary"/>
    <hyperlink ref="A27" r:id="rId1" location="intro"/>
  </hyperlinks>
  <pageMargins left="0.7" right="0.7" top="0.75" bottom="0.75" header="0.3" footer="0.3"/>
  <pageSetup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pageSetUpPr fitToPage="1"/>
  </sheetPr>
  <dimension ref="A1:J29"/>
  <sheetViews>
    <sheetView zoomScale="80" zoomScaleNormal="80" workbookViewId="0">
      <selection activeCell="A12" sqref="A12:B23"/>
    </sheetView>
  </sheetViews>
  <sheetFormatPr defaultColWidth="8.88671875" defaultRowHeight="14.25"/>
  <cols>
    <col min="1" max="1" width="18.109375" style="105" customWidth="1"/>
    <col min="2" max="2" width="61.5546875" style="105" customWidth="1"/>
    <col min="3" max="3" width="14.6640625" style="105" customWidth="1"/>
    <col min="4" max="16384" width="8.88671875" style="105"/>
  </cols>
  <sheetData>
    <row r="1" spans="1:10" ht="15">
      <c r="A1" s="186" t="s">
        <v>815</v>
      </c>
      <c r="B1" s="141"/>
      <c r="C1" s="138"/>
      <c r="D1" s="311" t="s">
        <v>117</v>
      </c>
    </row>
    <row r="2" spans="1:10">
      <c r="A2" s="141"/>
      <c r="B2" s="141"/>
      <c r="C2" s="142"/>
    </row>
    <row r="3" spans="1:10" ht="15">
      <c r="A3" s="143" t="s">
        <v>131</v>
      </c>
      <c r="B3" s="252" t="s">
        <v>795</v>
      </c>
      <c r="C3" s="142"/>
    </row>
    <row r="4" spans="1:10" ht="15">
      <c r="A4" s="144" t="s">
        <v>62</v>
      </c>
      <c r="B4" s="127">
        <f>VLOOKUP($B$3,'ProLiant Smart Buy Servers'!B:Q,12,FALSE)</f>
        <v>6999</v>
      </c>
      <c r="C4" s="142"/>
    </row>
    <row r="5" spans="1:10" ht="21.75" customHeight="1">
      <c r="A5" s="145" t="s">
        <v>713</v>
      </c>
      <c r="B5" s="140">
        <f>VLOOKUP($B$3,'ProLiant Smart Buy Servers'!B:Q,13,FALSE)</f>
        <v>2787</v>
      </c>
      <c r="C5" s="142"/>
    </row>
    <row r="6" spans="1:10" ht="15">
      <c r="A6" s="143"/>
      <c r="B6" s="146"/>
      <c r="C6" s="142"/>
    </row>
    <row r="7" spans="1:10" ht="15">
      <c r="A7" s="143"/>
      <c r="B7" s="146"/>
      <c r="C7" s="142"/>
    </row>
    <row r="8" spans="1:10" ht="15">
      <c r="A8" s="143" t="s">
        <v>39</v>
      </c>
      <c r="B8" s="171" t="s">
        <v>799</v>
      </c>
      <c r="C8" s="142"/>
    </row>
    <row r="9" spans="1:10" ht="15">
      <c r="A9" s="143" t="s">
        <v>40</v>
      </c>
      <c r="B9" s="252" t="s">
        <v>815</v>
      </c>
      <c r="C9" s="142"/>
    </row>
    <row r="10" spans="1:10" ht="15.75">
      <c r="A10" s="147"/>
      <c r="B10" s="131"/>
      <c r="C10" s="148"/>
      <c r="D10" s="149" t="s">
        <v>1230</v>
      </c>
      <c r="E10" s="356"/>
      <c r="F10" s="356"/>
      <c r="G10" s="356"/>
      <c r="H10" s="356"/>
      <c r="I10" s="356"/>
    </row>
    <row r="11" spans="1:10" ht="15.75">
      <c r="A11" s="149" t="s">
        <v>41</v>
      </c>
      <c r="B11" s="122" t="s">
        <v>131</v>
      </c>
      <c r="C11" s="142"/>
      <c r="D11" s="441" t="s">
        <v>1264</v>
      </c>
      <c r="E11" s="440">
        <v>815</v>
      </c>
      <c r="F11" s="356"/>
      <c r="G11" s="356"/>
      <c r="H11" s="356"/>
      <c r="I11" s="356"/>
    </row>
    <row r="12" spans="1:10" ht="15.75">
      <c r="A12" s="170" t="s">
        <v>42</v>
      </c>
      <c r="B12" s="171" t="s">
        <v>175</v>
      </c>
      <c r="C12" s="142"/>
      <c r="D12" s="387" t="s">
        <v>1556</v>
      </c>
      <c r="E12" s="356"/>
      <c r="F12" s="356"/>
      <c r="G12" s="356"/>
      <c r="H12" s="356"/>
      <c r="I12" s="356"/>
    </row>
    <row r="13" spans="1:10" ht="15.75">
      <c r="A13" s="170" t="s">
        <v>59</v>
      </c>
      <c r="B13" s="104" t="s">
        <v>816</v>
      </c>
      <c r="C13" s="142"/>
      <c r="D13" s="386" t="s">
        <v>1231</v>
      </c>
      <c r="E13" s="356"/>
      <c r="F13" s="356"/>
      <c r="G13" s="356"/>
      <c r="H13" s="356"/>
      <c r="I13" s="356"/>
      <c r="J13" s="189"/>
    </row>
    <row r="14" spans="1:10" ht="15.75">
      <c r="A14" s="170" t="s">
        <v>44</v>
      </c>
      <c r="B14" s="171" t="s">
        <v>773</v>
      </c>
      <c r="C14" s="142"/>
      <c r="D14" s="386" t="s">
        <v>1232</v>
      </c>
      <c r="E14" s="356"/>
      <c r="F14" s="356"/>
      <c r="G14" s="356"/>
      <c r="H14" s="356"/>
      <c r="I14" s="356"/>
      <c r="J14" s="189"/>
    </row>
    <row r="15" spans="1:10" ht="15.75">
      <c r="A15" s="170" t="s">
        <v>45</v>
      </c>
      <c r="B15" s="171" t="s">
        <v>81</v>
      </c>
      <c r="C15" s="142"/>
      <c r="D15" s="386" t="s">
        <v>1233</v>
      </c>
      <c r="E15" s="356"/>
      <c r="F15" s="356"/>
      <c r="G15" s="356"/>
      <c r="H15" s="356"/>
      <c r="I15" s="356"/>
      <c r="J15" s="189"/>
    </row>
    <row r="16" spans="1:10" ht="15.75">
      <c r="A16" s="170" t="s">
        <v>46</v>
      </c>
      <c r="B16" s="171" t="s">
        <v>259</v>
      </c>
      <c r="C16" s="142"/>
      <c r="D16" s="386" t="s">
        <v>1234</v>
      </c>
      <c r="E16" s="356"/>
      <c r="F16" s="356"/>
      <c r="G16" s="356"/>
      <c r="H16" s="356"/>
      <c r="I16" s="356"/>
      <c r="J16" s="189"/>
    </row>
    <row r="17" spans="1:10" ht="15">
      <c r="A17" s="170" t="s">
        <v>11</v>
      </c>
      <c r="B17" s="171" t="s">
        <v>177</v>
      </c>
      <c r="C17" s="142"/>
      <c r="D17" s="445" t="s">
        <v>1569</v>
      </c>
      <c r="E17" s="446"/>
      <c r="F17" s="446"/>
      <c r="G17" s="446"/>
      <c r="H17" s="446"/>
      <c r="J17" s="189"/>
    </row>
    <row r="18" spans="1:10" ht="15">
      <c r="A18" s="170" t="s">
        <v>10</v>
      </c>
      <c r="B18" s="171" t="s">
        <v>256</v>
      </c>
      <c r="C18" s="142"/>
      <c r="D18" s="445" t="s">
        <v>1570</v>
      </c>
      <c r="E18" s="446"/>
      <c r="F18" s="446"/>
      <c r="G18" s="446"/>
      <c r="H18" s="446"/>
      <c r="I18" s="446"/>
      <c r="J18" s="189"/>
    </row>
    <row r="19" spans="1:10" ht="15">
      <c r="A19" s="170" t="s">
        <v>12</v>
      </c>
      <c r="B19" s="171" t="s">
        <v>777</v>
      </c>
      <c r="C19" s="142"/>
      <c r="D19" s="445" t="s">
        <v>1568</v>
      </c>
      <c r="E19" s="446"/>
      <c r="F19" s="446"/>
      <c r="G19" s="446"/>
      <c r="H19" s="446"/>
      <c r="I19" s="446"/>
      <c r="J19" s="189"/>
    </row>
    <row r="20" spans="1:10" ht="15.75">
      <c r="A20" s="170" t="s">
        <v>56</v>
      </c>
      <c r="B20" s="171" t="s">
        <v>183</v>
      </c>
      <c r="C20" s="142"/>
      <c r="D20" s="244"/>
      <c r="E20" s="244"/>
      <c r="F20" s="244"/>
      <c r="G20" s="244"/>
      <c r="H20" s="244"/>
      <c r="I20" s="244"/>
      <c r="J20" s="244"/>
    </row>
    <row r="21" spans="1:10" ht="15">
      <c r="A21" s="170" t="s">
        <v>47</v>
      </c>
      <c r="B21" s="171" t="s">
        <v>172</v>
      </c>
      <c r="C21" s="142"/>
    </row>
    <row r="22" spans="1:10" ht="15">
      <c r="A22" s="170" t="s">
        <v>58</v>
      </c>
      <c r="B22" s="171" t="s">
        <v>64</v>
      </c>
      <c r="C22" s="142"/>
    </row>
    <row r="23" spans="1:10" ht="15">
      <c r="A23" s="170" t="s">
        <v>13</v>
      </c>
      <c r="B23" s="171" t="s">
        <v>659</v>
      </c>
      <c r="C23" s="142"/>
    </row>
    <row r="24" spans="1:10" ht="15">
      <c r="A24" s="170" t="s">
        <v>57</v>
      </c>
      <c r="B24" s="171" t="s">
        <v>63</v>
      </c>
      <c r="C24" s="142"/>
    </row>
    <row r="25" spans="1:10" ht="15">
      <c r="A25" s="170" t="s">
        <v>15</v>
      </c>
      <c r="B25" s="171"/>
      <c r="C25" s="142"/>
    </row>
    <row r="26" spans="1:10">
      <c r="A26" s="155"/>
      <c r="B26" s="156"/>
      <c r="C26" s="148"/>
    </row>
    <row r="27" spans="1:10">
      <c r="A27" s="104" t="s">
        <v>145</v>
      </c>
      <c r="B27" s="188"/>
    </row>
    <row r="28" spans="1:10">
      <c r="A28" s="103" t="s">
        <v>146</v>
      </c>
      <c r="B28" s="188"/>
    </row>
    <row r="29" spans="1:10">
      <c r="B29" s="188"/>
    </row>
  </sheetData>
  <conditionalFormatting sqref="B27:B29">
    <cfRule type="duplicateValues" dxfId="34" priority="1" stopIfTrue="1"/>
  </conditionalFormatting>
  <hyperlinks>
    <hyperlink ref="A28" r:id="rId1" location="intro"/>
    <hyperlink ref="D1" location="'ProLiant Smart Buy Servers'!A1" display="Summary"/>
  </hyperlinks>
  <pageMargins left="0.7" right="0.7" top="0.75" bottom="0.75" header="0.3" footer="0.3"/>
  <pageSetup scale="47" fitToHeight="4" orientation="portrait"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zoomScale="80" zoomScaleNormal="80" workbookViewId="0"/>
  </sheetViews>
  <sheetFormatPr defaultColWidth="8.88671875" defaultRowHeight="14.25"/>
  <cols>
    <col min="1" max="1" width="18.109375" style="105" customWidth="1"/>
    <col min="2" max="2" width="61.5546875" style="105" customWidth="1"/>
    <col min="3" max="3" width="14.6640625" style="105" customWidth="1"/>
    <col min="4" max="8" width="8.88671875" style="105"/>
    <col min="9" max="9" width="26.21875" style="105" customWidth="1"/>
    <col min="10" max="16384" width="8.88671875" style="105"/>
  </cols>
  <sheetData>
    <row r="1" spans="1:9" ht="15">
      <c r="A1" s="186" t="s">
        <v>1289</v>
      </c>
      <c r="B1" s="141"/>
      <c r="C1" s="138"/>
      <c r="D1" s="311" t="s">
        <v>117</v>
      </c>
    </row>
    <row r="2" spans="1:9">
      <c r="A2" s="141"/>
      <c r="B2" s="141"/>
      <c r="C2" s="142"/>
    </row>
    <row r="3" spans="1:9" ht="15">
      <c r="A3" s="143" t="s">
        <v>131</v>
      </c>
      <c r="B3" s="252" t="s">
        <v>1288</v>
      </c>
      <c r="C3" s="142"/>
    </row>
    <row r="4" spans="1:9" ht="15">
      <c r="A4" s="144" t="s">
        <v>62</v>
      </c>
      <c r="B4" s="127">
        <f>VLOOKUP($B$3,'ProLiant Smart Buy Servers'!B:Q,10,FALSE)</f>
        <v>1839</v>
      </c>
      <c r="C4" s="142"/>
    </row>
    <row r="5" spans="1:9" ht="21.75" customHeight="1">
      <c r="A5" s="145" t="s">
        <v>713</v>
      </c>
      <c r="B5" s="140">
        <f>VLOOKUP($B$3,'ProLiant Smart Buy Servers'!B:Q,13,FALSE)</f>
        <v>1370</v>
      </c>
      <c r="C5" s="142"/>
      <c r="E5" s="437"/>
      <c r="F5" s="438"/>
    </row>
    <row r="6" spans="1:9" ht="15">
      <c r="A6" s="143"/>
      <c r="B6" s="146"/>
      <c r="C6" s="142"/>
    </row>
    <row r="7" spans="1:9" ht="15">
      <c r="A7" s="143"/>
      <c r="B7" s="146"/>
      <c r="C7" s="142"/>
    </row>
    <row r="8" spans="1:9" ht="15">
      <c r="A8" s="143" t="s">
        <v>39</v>
      </c>
      <c r="B8" s="171" t="s">
        <v>1321</v>
      </c>
      <c r="C8" s="142"/>
    </row>
    <row r="9" spans="1:9" ht="15">
      <c r="A9" s="143" t="s">
        <v>40</v>
      </c>
      <c r="B9" s="252" t="s">
        <v>1289</v>
      </c>
      <c r="C9" s="142"/>
    </row>
    <row r="10" spans="1:9" ht="15">
      <c r="A10" s="147"/>
      <c r="B10" s="131"/>
      <c r="C10" s="148"/>
      <c r="D10" s="149" t="s">
        <v>1235</v>
      </c>
      <c r="E10" s="343"/>
      <c r="F10" s="343"/>
      <c r="G10" s="343"/>
      <c r="H10" s="339"/>
      <c r="I10" s="339"/>
    </row>
    <row r="11" spans="1:9" ht="15">
      <c r="A11" s="149" t="s">
        <v>41</v>
      </c>
      <c r="B11" s="122" t="s">
        <v>131</v>
      </c>
      <c r="C11" s="142"/>
      <c r="D11" s="389" t="s">
        <v>1486</v>
      </c>
      <c r="E11" s="442">
        <v>166</v>
      </c>
      <c r="F11" s="343"/>
      <c r="G11" s="343"/>
      <c r="H11" s="339"/>
      <c r="I11" s="339"/>
    </row>
    <row r="12" spans="1:9" ht="15">
      <c r="A12" s="170" t="s">
        <v>42</v>
      </c>
      <c r="B12" s="171" t="s">
        <v>1290</v>
      </c>
      <c r="C12" s="142"/>
      <c r="D12" s="1010" t="s">
        <v>1240</v>
      </c>
      <c r="E12" s="1010"/>
      <c r="F12" s="1010"/>
      <c r="G12" s="1010"/>
      <c r="H12" s="1010"/>
      <c r="I12" s="1010"/>
    </row>
    <row r="13" spans="1:9" ht="15">
      <c r="A13" s="170" t="s">
        <v>59</v>
      </c>
      <c r="B13" s="104" t="s">
        <v>1291</v>
      </c>
      <c r="C13" s="142"/>
      <c r="D13" s="1008" t="s">
        <v>1238</v>
      </c>
      <c r="E13" s="1008"/>
      <c r="F13" s="1008"/>
      <c r="G13" s="1008"/>
      <c r="H13" s="1008"/>
      <c r="I13" s="1008"/>
    </row>
    <row r="14" spans="1:9" ht="15">
      <c r="A14" s="170" t="s">
        <v>44</v>
      </c>
      <c r="B14" s="171" t="s">
        <v>1449</v>
      </c>
      <c r="C14" s="142"/>
      <c r="D14" s="1008" t="s">
        <v>1236</v>
      </c>
      <c r="E14" s="1008"/>
      <c r="F14" s="1008"/>
      <c r="G14" s="1008"/>
      <c r="H14" s="1008"/>
      <c r="I14" s="1008"/>
    </row>
    <row r="15" spans="1:9" ht="13.9" customHeight="1">
      <c r="A15" s="170" t="s">
        <v>45</v>
      </c>
      <c r="B15" s="171" t="s">
        <v>81</v>
      </c>
      <c r="D15" s="1009" t="s">
        <v>1233</v>
      </c>
      <c r="E15" s="1008"/>
      <c r="F15" s="1008"/>
      <c r="G15" s="1008"/>
      <c r="H15" s="1008"/>
      <c r="I15" s="1008"/>
    </row>
    <row r="16" spans="1:9" ht="13.9" customHeight="1">
      <c r="A16" s="170" t="s">
        <v>46</v>
      </c>
      <c r="B16" s="171" t="s">
        <v>1293</v>
      </c>
      <c r="C16" s="142"/>
      <c r="D16" s="446" t="s">
        <v>1234</v>
      </c>
      <c r="E16" s="446"/>
      <c r="F16" s="446"/>
      <c r="G16" s="446"/>
      <c r="H16" s="446"/>
      <c r="I16" s="446"/>
    </row>
    <row r="17" spans="1:9" ht="15">
      <c r="A17" s="170" t="s">
        <v>11</v>
      </c>
      <c r="B17" s="171" t="s">
        <v>1514</v>
      </c>
      <c r="C17" s="142"/>
      <c r="D17" s="445" t="s">
        <v>1568</v>
      </c>
      <c r="E17" s="446"/>
      <c r="F17" s="446"/>
      <c r="G17" s="446"/>
      <c r="H17" s="446"/>
    </row>
    <row r="18" spans="1:9" ht="15">
      <c r="A18" s="170" t="s">
        <v>1304</v>
      </c>
      <c r="B18" s="171" t="s">
        <v>1305</v>
      </c>
      <c r="C18" s="142"/>
      <c r="D18" s="445" t="s">
        <v>1569</v>
      </c>
      <c r="E18" s="446"/>
      <c r="F18" s="446"/>
      <c r="G18" s="446"/>
      <c r="H18" s="446"/>
    </row>
    <row r="19" spans="1:9" ht="15">
      <c r="A19" s="170" t="s">
        <v>10</v>
      </c>
      <c r="B19" s="171" t="s">
        <v>1532</v>
      </c>
      <c r="C19" s="142"/>
      <c r="D19" s="445" t="s">
        <v>1570</v>
      </c>
      <c r="E19" s="446"/>
      <c r="F19" s="446"/>
      <c r="G19" s="446"/>
      <c r="H19" s="446"/>
      <c r="I19" s="446"/>
    </row>
    <row r="20" spans="1:9" ht="15">
      <c r="A20" s="170" t="s">
        <v>12</v>
      </c>
      <c r="B20" s="171" t="s">
        <v>1300</v>
      </c>
      <c r="C20" s="142"/>
    </row>
    <row r="21" spans="1:9" ht="15">
      <c r="A21" s="170" t="s">
        <v>56</v>
      </c>
      <c r="B21" s="171" t="s">
        <v>1294</v>
      </c>
      <c r="C21" s="142"/>
    </row>
    <row r="22" spans="1:9" ht="15">
      <c r="A22" s="170" t="s">
        <v>47</v>
      </c>
      <c r="B22" s="171" t="s">
        <v>172</v>
      </c>
      <c r="C22" s="142"/>
    </row>
    <row r="23" spans="1:9" ht="15">
      <c r="A23" s="170" t="s">
        <v>58</v>
      </c>
      <c r="B23" s="171" t="s">
        <v>64</v>
      </c>
      <c r="C23" s="142"/>
    </row>
    <row r="24" spans="1:9" ht="15">
      <c r="A24" s="170" t="s">
        <v>13</v>
      </c>
      <c r="B24" s="171" t="s">
        <v>659</v>
      </c>
      <c r="C24" s="142"/>
    </row>
    <row r="25" spans="1:9" ht="15">
      <c r="A25" s="170" t="s">
        <v>57</v>
      </c>
      <c r="B25" s="171" t="s">
        <v>63</v>
      </c>
      <c r="C25" s="142"/>
    </row>
    <row r="26" spans="1:9" ht="15">
      <c r="A26" s="170" t="s">
        <v>15</v>
      </c>
      <c r="B26" s="171"/>
      <c r="C26" s="142"/>
    </row>
    <row r="27" spans="1:9">
      <c r="A27" s="155"/>
      <c r="B27" s="156"/>
      <c r="C27" s="148"/>
    </row>
    <row r="28" spans="1:9">
      <c r="A28" s="104" t="s">
        <v>145</v>
      </c>
      <c r="B28" s="188"/>
    </row>
    <row r="29" spans="1:9">
      <c r="A29" s="103" t="s">
        <v>146</v>
      </c>
      <c r="B29" s="188"/>
    </row>
    <row r="30" spans="1:9">
      <c r="B30" s="188"/>
    </row>
  </sheetData>
  <mergeCells count="4">
    <mergeCell ref="D12:I12"/>
    <mergeCell ref="D13:I13"/>
    <mergeCell ref="D14:I14"/>
    <mergeCell ref="D15:I15"/>
  </mergeCells>
  <conditionalFormatting sqref="B28:B30">
    <cfRule type="duplicateValues" dxfId="33" priority="4" stopIfTrue="1"/>
  </conditionalFormatting>
  <conditionalFormatting sqref="E5">
    <cfRule type="duplicateValues" dxfId="32" priority="3" stopIfTrue="1"/>
  </conditionalFormatting>
  <conditionalFormatting sqref="E5">
    <cfRule type="duplicateValues" dxfId="31" priority="2" stopIfTrue="1"/>
  </conditionalFormatting>
  <conditionalFormatting sqref="E5">
    <cfRule type="duplicateValues" dxfId="30" priority="1" stopIfTrue="1"/>
  </conditionalFormatting>
  <hyperlinks>
    <hyperlink ref="A29" r:id="rId1" location="intro"/>
    <hyperlink ref="D1" location="'ProLiant Smart Buy Servers'!A1" display="Summary"/>
  </hyperlinks>
  <pageMargins left="0.7" right="0.7" top="0.75" bottom="0.75" header="0.3" footer="0.3"/>
  <pageSetup scale="45" fitToHeight="4" orientation="portrait"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zoomScale="80" zoomScaleNormal="80" workbookViewId="0">
      <selection activeCell="A12" sqref="A12:B24"/>
    </sheetView>
  </sheetViews>
  <sheetFormatPr defaultColWidth="8.88671875" defaultRowHeight="14.25"/>
  <cols>
    <col min="1" max="1" width="18.109375" style="105" customWidth="1"/>
    <col min="2" max="2" width="61.5546875" style="105" customWidth="1"/>
    <col min="3" max="3" width="14.6640625" style="105" customWidth="1"/>
    <col min="4" max="16384" width="8.88671875" style="105"/>
  </cols>
  <sheetData>
    <row r="1" spans="1:9" ht="15">
      <c r="A1" s="186" t="s">
        <v>1296</v>
      </c>
      <c r="B1" s="141"/>
      <c r="C1" s="138"/>
      <c r="D1" s="311" t="s">
        <v>117</v>
      </c>
    </row>
    <row r="2" spans="1:9">
      <c r="A2" s="141"/>
      <c r="B2" s="141"/>
      <c r="C2" s="142"/>
    </row>
    <row r="3" spans="1:9" ht="15">
      <c r="A3" s="143" t="s">
        <v>131</v>
      </c>
      <c r="B3" s="252" t="s">
        <v>1295</v>
      </c>
      <c r="C3" s="142"/>
    </row>
    <row r="4" spans="1:9" ht="15">
      <c r="A4" s="144" t="s">
        <v>62</v>
      </c>
      <c r="B4" s="127">
        <f>VLOOKUP($B$3,'ProLiant Smart Buy Servers'!B:Q,10,FALSE)</f>
        <v>2429</v>
      </c>
      <c r="C4" s="142"/>
    </row>
    <row r="5" spans="1:9" ht="21.75" customHeight="1">
      <c r="A5" s="145" t="s">
        <v>713</v>
      </c>
      <c r="B5" s="140">
        <f>VLOOKUP($B$3,'ProLiant Smart Buy Servers'!B:Q,13,FALSE)</f>
        <v>1512</v>
      </c>
      <c r="C5" s="142"/>
    </row>
    <row r="6" spans="1:9" ht="15">
      <c r="A6" s="143"/>
      <c r="B6" s="146"/>
      <c r="C6" s="142"/>
    </row>
    <row r="7" spans="1:9" ht="15">
      <c r="A7" s="143"/>
      <c r="B7" s="146"/>
      <c r="C7" s="142"/>
    </row>
    <row r="8" spans="1:9" ht="15">
      <c r="A8" s="143" t="s">
        <v>39</v>
      </c>
      <c r="B8" s="171" t="s">
        <v>1320</v>
      </c>
      <c r="C8" s="142"/>
    </row>
    <row r="9" spans="1:9" ht="15">
      <c r="A9" s="143" t="s">
        <v>40</v>
      </c>
      <c r="B9" s="252" t="s">
        <v>1296</v>
      </c>
      <c r="C9" s="142"/>
    </row>
    <row r="10" spans="1:9" ht="15">
      <c r="A10" s="147"/>
      <c r="B10" s="131"/>
      <c r="C10" s="148"/>
      <c r="D10" s="149" t="s">
        <v>1235</v>
      </c>
      <c r="E10" s="343"/>
      <c r="F10" s="343"/>
      <c r="G10" s="343"/>
      <c r="H10" s="339"/>
      <c r="I10" s="339"/>
    </row>
    <row r="11" spans="1:9" ht="15">
      <c r="A11" s="149" t="s">
        <v>41</v>
      </c>
      <c r="B11" s="122" t="s">
        <v>131</v>
      </c>
      <c r="C11" s="142"/>
      <c r="D11" s="389" t="s">
        <v>1486</v>
      </c>
      <c r="E11" s="442">
        <v>166</v>
      </c>
      <c r="F11" s="343"/>
      <c r="G11" s="343"/>
      <c r="H11" s="339"/>
      <c r="I11" s="339"/>
    </row>
    <row r="12" spans="1:9" ht="15">
      <c r="A12" s="170" t="s">
        <v>42</v>
      </c>
      <c r="B12" s="171" t="s">
        <v>1290</v>
      </c>
      <c r="C12" s="142"/>
      <c r="D12" s="1010" t="s">
        <v>1240</v>
      </c>
      <c r="E12" s="1010"/>
      <c r="F12" s="1010"/>
      <c r="G12" s="1010"/>
      <c r="H12" s="1010"/>
      <c r="I12" s="1010"/>
    </row>
    <row r="13" spans="1:9" ht="15">
      <c r="A13" s="170" t="s">
        <v>59</v>
      </c>
      <c r="B13" s="104" t="s">
        <v>1298</v>
      </c>
      <c r="C13" s="142"/>
      <c r="D13" s="1008" t="s">
        <v>1238</v>
      </c>
      <c r="E13" s="1008"/>
      <c r="F13" s="1008"/>
      <c r="G13" s="1008"/>
      <c r="H13" s="1008"/>
      <c r="I13" s="1008"/>
    </row>
    <row r="14" spans="1:9" ht="15">
      <c r="A14" s="170" t="s">
        <v>44</v>
      </c>
      <c r="B14" s="171" t="s">
        <v>1450</v>
      </c>
      <c r="C14" s="142"/>
      <c r="D14" s="1008" t="s">
        <v>1236</v>
      </c>
      <c r="E14" s="1008"/>
      <c r="F14" s="1008"/>
      <c r="G14" s="1008"/>
      <c r="H14" s="1008"/>
      <c r="I14" s="1008"/>
    </row>
    <row r="15" spans="1:9" ht="13.9" customHeight="1">
      <c r="A15" s="170" t="s">
        <v>45</v>
      </c>
      <c r="B15" s="171" t="s">
        <v>81</v>
      </c>
      <c r="D15" s="1009" t="s">
        <v>1233</v>
      </c>
      <c r="E15" s="1008"/>
      <c r="F15" s="1008"/>
      <c r="G15" s="1008"/>
      <c r="H15" s="1008"/>
      <c r="I15" s="1008"/>
    </row>
    <row r="16" spans="1:9" ht="13.9" customHeight="1">
      <c r="A16" s="170" t="s">
        <v>46</v>
      </c>
      <c r="B16" s="171" t="s">
        <v>1293</v>
      </c>
      <c r="C16" s="142"/>
      <c r="D16" s="446" t="s">
        <v>1234</v>
      </c>
      <c r="E16" s="446"/>
      <c r="F16" s="446"/>
      <c r="G16" s="446"/>
      <c r="H16" s="446"/>
      <c r="I16" s="446"/>
    </row>
    <row r="17" spans="1:9" ht="15">
      <c r="A17" s="170" t="s">
        <v>11</v>
      </c>
      <c r="B17" s="171" t="s">
        <v>1514</v>
      </c>
      <c r="C17" s="142"/>
      <c r="D17" s="445" t="s">
        <v>1568</v>
      </c>
      <c r="E17" s="446"/>
      <c r="F17" s="446"/>
      <c r="G17" s="446"/>
      <c r="H17" s="446"/>
    </row>
    <row r="18" spans="1:9" ht="15">
      <c r="A18" s="170" t="s">
        <v>1304</v>
      </c>
      <c r="B18" s="171" t="s">
        <v>1305</v>
      </c>
      <c r="C18" s="142"/>
      <c r="D18" s="445" t="s">
        <v>1569</v>
      </c>
      <c r="E18" s="446"/>
      <c r="F18" s="446"/>
      <c r="G18" s="446"/>
      <c r="H18" s="446"/>
    </row>
    <row r="19" spans="1:9" ht="15">
      <c r="A19" s="170" t="s">
        <v>10</v>
      </c>
      <c r="B19" s="171" t="s">
        <v>1532</v>
      </c>
      <c r="C19" s="142"/>
      <c r="D19" s="445" t="s">
        <v>1570</v>
      </c>
      <c r="E19" s="446"/>
      <c r="F19" s="446"/>
      <c r="G19" s="446"/>
      <c r="H19" s="446"/>
      <c r="I19" s="446"/>
    </row>
    <row r="20" spans="1:9" ht="15">
      <c r="A20" s="170" t="s">
        <v>12</v>
      </c>
      <c r="B20" s="171" t="s">
        <v>1299</v>
      </c>
      <c r="C20" s="142"/>
    </row>
    <row r="21" spans="1:9" ht="15">
      <c r="A21" s="170" t="s">
        <v>56</v>
      </c>
      <c r="B21" s="171" t="s">
        <v>1294</v>
      </c>
      <c r="C21" s="142"/>
    </row>
    <row r="22" spans="1:9" ht="15">
      <c r="A22" s="170" t="s">
        <v>47</v>
      </c>
      <c r="B22" s="171" t="s">
        <v>172</v>
      </c>
      <c r="C22" s="142"/>
    </row>
    <row r="23" spans="1:9" ht="15">
      <c r="A23" s="170" t="s">
        <v>58</v>
      </c>
      <c r="B23" s="171" t="s">
        <v>64</v>
      </c>
      <c r="C23" s="142"/>
    </row>
    <row r="24" spans="1:9" ht="15">
      <c r="A24" s="170" t="s">
        <v>13</v>
      </c>
      <c r="B24" s="171" t="s">
        <v>659</v>
      </c>
      <c r="C24" s="142"/>
    </row>
    <row r="25" spans="1:9" ht="15">
      <c r="A25" s="170" t="s">
        <v>57</v>
      </c>
      <c r="B25" s="171" t="s">
        <v>63</v>
      </c>
      <c r="C25" s="142"/>
    </row>
    <row r="26" spans="1:9" ht="15">
      <c r="A26" s="170" t="s">
        <v>15</v>
      </c>
      <c r="B26" s="171"/>
      <c r="C26" s="142"/>
    </row>
    <row r="27" spans="1:9">
      <c r="A27" s="155"/>
      <c r="B27" s="156"/>
      <c r="C27" s="148"/>
    </row>
    <row r="28" spans="1:9">
      <c r="A28" s="104" t="s">
        <v>145</v>
      </c>
      <c r="B28" s="188"/>
    </row>
    <row r="29" spans="1:9">
      <c r="A29" s="103" t="s">
        <v>146</v>
      </c>
      <c r="B29" s="188"/>
    </row>
    <row r="30" spans="1:9">
      <c r="B30" s="188"/>
    </row>
  </sheetData>
  <mergeCells count="4">
    <mergeCell ref="D12:I12"/>
    <mergeCell ref="D13:I13"/>
    <mergeCell ref="D14:I14"/>
    <mergeCell ref="D15:I15"/>
  </mergeCells>
  <conditionalFormatting sqref="B28:B30">
    <cfRule type="duplicateValues" dxfId="29" priority="1" stopIfTrue="1"/>
  </conditionalFormatting>
  <hyperlinks>
    <hyperlink ref="A29" r:id="rId1" location="intro"/>
    <hyperlink ref="D1" location="'ProLiant Smart Buy Servers'!A1" display="Summary"/>
  </hyperlinks>
  <pageMargins left="0.7" right="0.7" top="0.75" bottom="0.75" header="0.3" footer="0.3"/>
  <pageSetup scale="47" fitToHeight="4" orientation="portrait"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zoomScale="80" zoomScaleNormal="80" workbookViewId="0">
      <selection activeCell="A12" sqref="A12:B24"/>
    </sheetView>
  </sheetViews>
  <sheetFormatPr defaultColWidth="8.88671875" defaultRowHeight="14.25"/>
  <cols>
    <col min="1" max="1" width="18.109375" style="105" customWidth="1"/>
    <col min="2" max="2" width="61.5546875" style="105" customWidth="1"/>
    <col min="3" max="3" width="14.6640625" style="105" customWidth="1"/>
    <col min="4" max="16384" width="8.88671875" style="105"/>
  </cols>
  <sheetData>
    <row r="1" spans="1:9" ht="15">
      <c r="A1" s="186" t="s">
        <v>1613</v>
      </c>
      <c r="B1" s="141"/>
      <c r="C1" s="138"/>
      <c r="D1" s="311" t="s">
        <v>117</v>
      </c>
    </row>
    <row r="2" spans="1:9">
      <c r="A2" s="141"/>
      <c r="B2" s="141"/>
      <c r="C2" s="142"/>
    </row>
    <row r="3" spans="1:9" ht="15">
      <c r="A3" s="143" t="s">
        <v>131</v>
      </c>
      <c r="B3" s="252" t="s">
        <v>1589</v>
      </c>
      <c r="C3" s="142"/>
    </row>
    <row r="4" spans="1:9" ht="15">
      <c r="A4" s="144" t="s">
        <v>62</v>
      </c>
      <c r="B4" s="127">
        <f>VLOOKUP($B$3,'ProLiant Smart Buy Servers'!B:Q,10,FALSE)</f>
        <v>2429</v>
      </c>
      <c r="C4" s="142"/>
    </row>
    <row r="5" spans="1:9" ht="21.75" customHeight="1">
      <c r="A5" s="145" t="s">
        <v>713</v>
      </c>
      <c r="B5" s="140">
        <f>VLOOKUP($B$3,'ProLiant Smart Buy Servers'!B:Q,13,FALSE)</f>
        <v>2162</v>
      </c>
      <c r="C5" s="142"/>
    </row>
    <row r="6" spans="1:9" ht="15">
      <c r="A6" s="143"/>
      <c r="B6" s="146"/>
      <c r="C6" s="142"/>
    </row>
    <row r="7" spans="1:9" ht="15">
      <c r="A7" s="143"/>
      <c r="B7" s="146"/>
      <c r="C7" s="142"/>
    </row>
    <row r="8" spans="1:9" ht="15">
      <c r="A8" s="143" t="s">
        <v>39</v>
      </c>
      <c r="B8" s="171" t="s">
        <v>1320</v>
      </c>
      <c r="C8" s="142"/>
    </row>
    <row r="9" spans="1:9" ht="15">
      <c r="A9" s="143" t="s">
        <v>40</v>
      </c>
      <c r="B9" s="252" t="s">
        <v>1613</v>
      </c>
      <c r="C9" s="142"/>
    </row>
    <row r="10" spans="1:9" ht="15">
      <c r="A10" s="147"/>
      <c r="B10" s="131"/>
      <c r="C10" s="148"/>
      <c r="D10" s="149" t="s">
        <v>1235</v>
      </c>
      <c r="E10" s="343"/>
      <c r="F10" s="343"/>
      <c r="G10" s="343"/>
      <c r="H10" s="339"/>
      <c r="I10" s="339"/>
    </row>
    <row r="11" spans="1:9" ht="15">
      <c r="A11" s="149" t="s">
        <v>41</v>
      </c>
      <c r="B11" s="122" t="s">
        <v>131</v>
      </c>
      <c r="C11" s="142"/>
      <c r="D11" s="389" t="s">
        <v>1486</v>
      </c>
      <c r="E11" s="442">
        <v>166</v>
      </c>
      <c r="F11" s="343"/>
      <c r="G11" s="343"/>
      <c r="H11" s="339"/>
      <c r="I11" s="339"/>
    </row>
    <row r="12" spans="1:9" ht="15">
      <c r="A12" s="170" t="s">
        <v>42</v>
      </c>
      <c r="B12" s="171" t="s">
        <v>1290</v>
      </c>
      <c r="C12" s="142"/>
      <c r="D12" s="1010" t="s">
        <v>1240</v>
      </c>
      <c r="E12" s="1010"/>
      <c r="F12" s="1010"/>
      <c r="G12" s="1010"/>
      <c r="H12" s="1010"/>
      <c r="I12" s="1010"/>
    </row>
    <row r="13" spans="1:9" ht="15">
      <c r="A13" s="170" t="s">
        <v>59</v>
      </c>
      <c r="B13" s="104" t="s">
        <v>1298</v>
      </c>
      <c r="C13" s="142"/>
      <c r="D13" s="1008" t="s">
        <v>1238</v>
      </c>
      <c r="E13" s="1008"/>
      <c r="F13" s="1008"/>
      <c r="G13" s="1008"/>
      <c r="H13" s="1008"/>
      <c r="I13" s="1008"/>
    </row>
    <row r="14" spans="1:9" ht="15">
      <c r="A14" s="170" t="s">
        <v>44</v>
      </c>
      <c r="B14" s="171" t="s">
        <v>1450</v>
      </c>
      <c r="C14" s="142"/>
      <c r="D14" s="1008" t="s">
        <v>1236</v>
      </c>
      <c r="E14" s="1008"/>
      <c r="F14" s="1008"/>
      <c r="G14" s="1008"/>
      <c r="H14" s="1008"/>
      <c r="I14" s="1008"/>
    </row>
    <row r="15" spans="1:9" ht="13.9" customHeight="1">
      <c r="A15" s="170" t="s">
        <v>45</v>
      </c>
      <c r="B15" s="171" t="s">
        <v>81</v>
      </c>
      <c r="D15" s="1009" t="s">
        <v>1233</v>
      </c>
      <c r="E15" s="1008"/>
      <c r="F15" s="1008"/>
      <c r="G15" s="1008"/>
      <c r="H15" s="1008"/>
      <c r="I15" s="1008"/>
    </row>
    <row r="16" spans="1:9" ht="13.9" customHeight="1">
      <c r="A16" s="170" t="s">
        <v>46</v>
      </c>
      <c r="B16" s="252" t="s">
        <v>1515</v>
      </c>
      <c r="C16" s="142"/>
      <c r="D16" s="455" t="s">
        <v>1234</v>
      </c>
      <c r="E16" s="455"/>
      <c r="F16" s="455"/>
      <c r="G16" s="455"/>
      <c r="H16" s="455"/>
      <c r="I16" s="455"/>
    </row>
    <row r="17" spans="1:9" ht="15">
      <c r="A17" s="170" t="s">
        <v>11</v>
      </c>
      <c r="B17" s="171" t="s">
        <v>1514</v>
      </c>
      <c r="C17" s="142"/>
      <c r="D17" s="456" t="s">
        <v>1568</v>
      </c>
      <c r="E17" s="455"/>
      <c r="F17" s="455"/>
      <c r="G17" s="455"/>
      <c r="H17" s="455"/>
    </row>
    <row r="18" spans="1:9" ht="15">
      <c r="A18" s="170" t="s">
        <v>1304</v>
      </c>
      <c r="B18" s="171" t="s">
        <v>1305</v>
      </c>
      <c r="C18" s="142"/>
      <c r="D18" s="456" t="s">
        <v>1569</v>
      </c>
      <c r="E18" s="455"/>
      <c r="F18" s="455"/>
      <c r="G18" s="455"/>
      <c r="H18" s="455"/>
    </row>
    <row r="19" spans="1:9" ht="15">
      <c r="A19" s="170" t="s">
        <v>10</v>
      </c>
      <c r="B19" s="171" t="s">
        <v>1532</v>
      </c>
      <c r="C19" s="142"/>
      <c r="D19" s="456" t="s">
        <v>1570</v>
      </c>
      <c r="E19" s="455"/>
      <c r="F19" s="455"/>
      <c r="G19" s="455"/>
      <c r="H19" s="455"/>
      <c r="I19" s="455"/>
    </row>
    <row r="20" spans="1:9" ht="15">
      <c r="A20" s="170" t="s">
        <v>12</v>
      </c>
      <c r="B20" s="171" t="s">
        <v>1299</v>
      </c>
      <c r="C20" s="142"/>
    </row>
    <row r="21" spans="1:9" ht="15">
      <c r="A21" s="170" t="s">
        <v>56</v>
      </c>
      <c r="B21" s="171" t="s">
        <v>1294</v>
      </c>
      <c r="C21" s="142"/>
    </row>
    <row r="22" spans="1:9" ht="15">
      <c r="A22" s="170" t="s">
        <v>47</v>
      </c>
      <c r="B22" s="171" t="s">
        <v>172</v>
      </c>
      <c r="C22" s="142"/>
    </row>
    <row r="23" spans="1:9" ht="15">
      <c r="A23" s="170" t="s">
        <v>58</v>
      </c>
      <c r="B23" s="171" t="s">
        <v>64</v>
      </c>
      <c r="C23" s="142"/>
    </row>
    <row r="24" spans="1:9" ht="15">
      <c r="A24" s="170" t="s">
        <v>13</v>
      </c>
      <c r="B24" s="171" t="s">
        <v>659</v>
      </c>
      <c r="C24" s="142"/>
    </row>
    <row r="25" spans="1:9" ht="15">
      <c r="A25" s="170" t="s">
        <v>57</v>
      </c>
      <c r="B25" s="171" t="s">
        <v>63</v>
      </c>
      <c r="C25" s="142"/>
    </row>
    <row r="26" spans="1:9" ht="15">
      <c r="A26" s="170" t="s">
        <v>15</v>
      </c>
      <c r="B26" s="171"/>
      <c r="C26" s="142"/>
    </row>
    <row r="27" spans="1:9">
      <c r="A27" s="155"/>
      <c r="B27" s="156"/>
      <c r="C27" s="148"/>
    </row>
    <row r="28" spans="1:9">
      <c r="A28" s="104" t="s">
        <v>145</v>
      </c>
      <c r="B28" s="188"/>
    </row>
    <row r="29" spans="1:9">
      <c r="A29" s="103" t="s">
        <v>146</v>
      </c>
      <c r="B29" s="188"/>
    </row>
    <row r="30" spans="1:9">
      <c r="B30" s="188"/>
    </row>
  </sheetData>
  <mergeCells count="4">
    <mergeCell ref="D12:I12"/>
    <mergeCell ref="D13:I13"/>
    <mergeCell ref="D14:I14"/>
    <mergeCell ref="D15:I15"/>
  </mergeCells>
  <conditionalFormatting sqref="B28:B30">
    <cfRule type="duplicateValues" dxfId="28" priority="1" stopIfTrue="1"/>
  </conditionalFormatting>
  <hyperlinks>
    <hyperlink ref="A29" r:id="rId1" location="intro"/>
    <hyperlink ref="D1" location="'ProLiant Smart Buy Servers'!A1" display="Summary"/>
  </hyperlinks>
  <pageMargins left="0.7" right="0.7" top="0.75" bottom="0.75" header="0.3" footer="0.3"/>
  <pageSetup scale="47" fitToHeight="4"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39"/>
  <sheetViews>
    <sheetView topLeftCell="B1" zoomScale="80" zoomScaleNormal="80" workbookViewId="0">
      <selection activeCell="D1" sqref="D1"/>
    </sheetView>
  </sheetViews>
  <sheetFormatPr defaultColWidth="8.88671875" defaultRowHeight="14.25"/>
  <cols>
    <col min="1" max="1" width="22.5546875" style="573" customWidth="1"/>
    <col min="2" max="2" width="61.5546875" style="573" customWidth="1"/>
    <col min="3" max="3" width="14.6640625" style="573" customWidth="1"/>
    <col min="4" max="8" width="8.88671875" style="573"/>
    <col min="9" max="9" width="19.77734375" style="573" customWidth="1"/>
    <col min="10" max="16384" width="8.88671875" style="573"/>
  </cols>
  <sheetData>
    <row r="1" spans="1:9" ht="15">
      <c r="A1" s="572" t="s">
        <v>454</v>
      </c>
      <c r="B1" s="572"/>
      <c r="D1" s="574" t="s">
        <v>117</v>
      </c>
    </row>
    <row r="2" spans="1:9" ht="15">
      <c r="A2" s="575"/>
      <c r="B2" s="576"/>
      <c r="C2" s="577"/>
    </row>
    <row r="3" spans="1:9" ht="15">
      <c r="A3" s="578" t="s">
        <v>36</v>
      </c>
      <c r="B3" s="579" t="s">
        <v>448</v>
      </c>
      <c r="C3" s="580"/>
    </row>
    <row r="4" spans="1:9" ht="15">
      <c r="A4" s="581" t="s">
        <v>267</v>
      </c>
      <c r="B4" s="582">
        <f>VLOOKUP($B$3,'ProLiant Smart Buy Servers'!B:Q,12,FALSE)</f>
        <v>449</v>
      </c>
      <c r="C4" s="580"/>
    </row>
    <row r="5" spans="1:9" ht="15">
      <c r="A5" s="578"/>
      <c r="B5" s="583"/>
      <c r="C5" s="580"/>
    </row>
    <row r="6" spans="1:9" ht="15">
      <c r="A6" s="578"/>
      <c r="B6" s="583"/>
      <c r="C6" s="580"/>
    </row>
    <row r="7" spans="1:9" ht="15">
      <c r="A7" s="578" t="s">
        <v>39</v>
      </c>
      <c r="B7" s="584" t="s">
        <v>453</v>
      </c>
      <c r="C7" s="580"/>
    </row>
    <row r="8" spans="1:9" ht="15">
      <c r="A8" s="578" t="s">
        <v>40</v>
      </c>
      <c r="B8" s="572" t="s">
        <v>454</v>
      </c>
      <c r="C8" s="572"/>
    </row>
    <row r="9" spans="1:9" ht="15">
      <c r="A9" s="585"/>
      <c r="B9" s="586"/>
      <c r="C9" s="587"/>
      <c r="D9" s="588" t="s">
        <v>1230</v>
      </c>
    </row>
    <row r="10" spans="1:9" ht="15">
      <c r="A10" s="588" t="s">
        <v>41</v>
      </c>
      <c r="B10" s="589"/>
      <c r="C10" s="580"/>
      <c r="D10" s="590" t="s">
        <v>1562</v>
      </c>
      <c r="E10" s="573">
        <v>130</v>
      </c>
    </row>
    <row r="11" spans="1:9">
      <c r="A11" s="591" t="s">
        <v>99</v>
      </c>
      <c r="B11" s="579" t="s">
        <v>455</v>
      </c>
      <c r="C11" s="580"/>
      <c r="D11" s="1004" t="s">
        <v>1240</v>
      </c>
      <c r="E11" s="1004"/>
      <c r="F11" s="1004"/>
      <c r="G11" s="1004"/>
      <c r="H11" s="1004"/>
      <c r="I11" s="1004"/>
    </row>
    <row r="12" spans="1:9">
      <c r="A12" s="591" t="s">
        <v>9</v>
      </c>
      <c r="B12" s="579" t="s">
        <v>456</v>
      </c>
      <c r="C12" s="580"/>
      <c r="D12" s="1005" t="s">
        <v>1238</v>
      </c>
      <c r="E12" s="1005"/>
      <c r="F12" s="1005"/>
      <c r="G12" s="1005"/>
      <c r="H12" s="1005"/>
      <c r="I12" s="1005"/>
    </row>
    <row r="13" spans="1:9">
      <c r="A13" s="591" t="s">
        <v>27</v>
      </c>
      <c r="B13" s="579" t="s">
        <v>457</v>
      </c>
      <c r="C13" s="580"/>
      <c r="D13" s="1005" t="s">
        <v>1236</v>
      </c>
      <c r="E13" s="1005"/>
      <c r="F13" s="1005"/>
      <c r="G13" s="1005"/>
      <c r="H13" s="1005"/>
      <c r="I13" s="1005"/>
    </row>
    <row r="14" spans="1:9">
      <c r="A14" s="591" t="s">
        <v>101</v>
      </c>
      <c r="B14" s="579" t="s">
        <v>441</v>
      </c>
      <c r="C14" s="580"/>
      <c r="D14" s="1006" t="s">
        <v>1233</v>
      </c>
      <c r="E14" s="1005"/>
      <c r="F14" s="1005"/>
      <c r="G14" s="1005"/>
      <c r="H14" s="1005"/>
      <c r="I14" s="1005"/>
    </row>
    <row r="15" spans="1:9">
      <c r="A15" s="591" t="s">
        <v>102</v>
      </c>
      <c r="B15" s="579" t="s">
        <v>316</v>
      </c>
      <c r="C15" s="580"/>
      <c r="D15" s="592" t="s">
        <v>1234</v>
      </c>
      <c r="E15" s="592"/>
      <c r="F15" s="592"/>
      <c r="G15" s="592"/>
      <c r="H15" s="592"/>
      <c r="I15" s="592"/>
    </row>
    <row r="16" spans="1:9">
      <c r="A16" s="591" t="s">
        <v>104</v>
      </c>
      <c r="B16" s="579" t="s">
        <v>136</v>
      </c>
      <c r="C16" s="580"/>
      <c r="D16" s="593" t="s">
        <v>1568</v>
      </c>
      <c r="E16" s="592"/>
      <c r="F16" s="592"/>
      <c r="G16" s="592"/>
      <c r="H16" s="592"/>
    </row>
    <row r="17" spans="1:9">
      <c r="A17" s="591" t="s">
        <v>106</v>
      </c>
      <c r="B17" s="579" t="s">
        <v>458</v>
      </c>
      <c r="C17" s="580"/>
      <c r="D17" s="593" t="s">
        <v>1569</v>
      </c>
      <c r="E17" s="592"/>
      <c r="F17" s="592"/>
      <c r="G17" s="592"/>
      <c r="H17" s="592"/>
    </row>
    <row r="18" spans="1:9">
      <c r="A18" s="591" t="s">
        <v>107</v>
      </c>
      <c r="B18" s="594" t="s">
        <v>108</v>
      </c>
      <c r="C18" s="580"/>
      <c r="D18" s="593" t="s">
        <v>1570</v>
      </c>
      <c r="E18" s="592"/>
      <c r="F18" s="592"/>
      <c r="G18" s="592"/>
      <c r="H18" s="592"/>
      <c r="I18" s="592"/>
    </row>
    <row r="19" spans="1:9">
      <c r="A19" s="591" t="s">
        <v>468</v>
      </c>
      <c r="B19" s="594" t="s">
        <v>466</v>
      </c>
      <c r="C19" s="580"/>
    </row>
    <row r="20" spans="1:9">
      <c r="A20" s="591" t="s">
        <v>1</v>
      </c>
      <c r="B20" s="594" t="s">
        <v>109</v>
      </c>
      <c r="C20" s="580"/>
    </row>
    <row r="21" spans="1:9">
      <c r="A21" s="591" t="s">
        <v>459</v>
      </c>
      <c r="B21" s="594" t="s">
        <v>460</v>
      </c>
      <c r="C21" s="580"/>
    </row>
    <row r="22" spans="1:9">
      <c r="A22" s="591" t="s">
        <v>461</v>
      </c>
      <c r="B22" s="594" t="s">
        <v>346</v>
      </c>
      <c r="C22" s="580"/>
    </row>
    <row r="23" spans="1:9">
      <c r="A23" s="591" t="s">
        <v>17</v>
      </c>
      <c r="B23" s="594" t="s">
        <v>94</v>
      </c>
      <c r="C23" s="580"/>
    </row>
    <row r="24" spans="1:9" ht="25.5">
      <c r="A24" s="591" t="s">
        <v>29</v>
      </c>
      <c r="B24" s="594" t="s">
        <v>467</v>
      </c>
      <c r="C24" s="580"/>
    </row>
    <row r="25" spans="1:9" ht="15">
      <c r="A25" s="595"/>
      <c r="B25" s="586"/>
      <c r="C25" s="587"/>
    </row>
    <row r="26" spans="1:9">
      <c r="A26" s="596" t="s">
        <v>145</v>
      </c>
    </row>
    <row r="27" spans="1:9">
      <c r="A27" s="597" t="s">
        <v>146</v>
      </c>
    </row>
    <row r="28" spans="1:9">
      <c r="A28" s="598"/>
    </row>
    <row r="29" spans="1:9">
      <c r="A29" s="598"/>
    </row>
    <row r="30" spans="1:9">
      <c r="A30" s="598"/>
    </row>
    <row r="31" spans="1:9">
      <c r="A31" s="598"/>
    </row>
    <row r="32" spans="1:9">
      <c r="A32" s="598"/>
    </row>
    <row r="33" spans="1:1">
      <c r="A33" s="598"/>
    </row>
    <row r="34" spans="1:1">
      <c r="A34" s="598"/>
    </row>
    <row r="35" spans="1:1">
      <c r="A35" s="598"/>
    </row>
    <row r="36" spans="1:1">
      <c r="A36" s="598"/>
    </row>
    <row r="37" spans="1:1">
      <c r="A37" s="598"/>
    </row>
    <row r="38" spans="1:1">
      <c r="A38" s="598"/>
    </row>
    <row r="39" spans="1:1">
      <c r="A39" s="598"/>
    </row>
  </sheetData>
  <mergeCells count="4">
    <mergeCell ref="D11:I11"/>
    <mergeCell ref="D12:I12"/>
    <mergeCell ref="D13:I13"/>
    <mergeCell ref="D14:I14"/>
  </mergeCells>
  <hyperlinks>
    <hyperlink ref="A27" r:id="rId1" location="intro"/>
    <hyperlink ref="D1" location="'ProLiant Smart Buy Servers'!A1" display="Summary"/>
  </hyperlinks>
  <pageMargins left="0.7" right="0.7" top="0.75" bottom="0.75" header="0.3" footer="0.3"/>
  <pageSetup scale="45" orientation="portrait"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zoomScale="80" zoomScaleNormal="80" workbookViewId="0">
      <selection activeCell="A12" sqref="A12:B24"/>
    </sheetView>
  </sheetViews>
  <sheetFormatPr defaultColWidth="8.88671875" defaultRowHeight="14.25"/>
  <cols>
    <col min="1" max="1" width="18.109375" style="105" customWidth="1"/>
    <col min="2" max="2" width="61.5546875" style="105" customWidth="1"/>
    <col min="3" max="3" width="14.6640625" style="105" customWidth="1"/>
    <col min="4" max="16384" width="8.88671875" style="105"/>
  </cols>
  <sheetData>
    <row r="1" spans="1:10" ht="15">
      <c r="A1" s="186" t="s">
        <v>1301</v>
      </c>
      <c r="B1" s="141"/>
      <c r="C1" s="138"/>
      <c r="D1" s="311" t="s">
        <v>117</v>
      </c>
    </row>
    <row r="2" spans="1:10">
      <c r="A2" s="141"/>
      <c r="B2" s="141"/>
      <c r="C2" s="142"/>
    </row>
    <row r="3" spans="1:10" ht="15">
      <c r="A3" s="143" t="s">
        <v>131</v>
      </c>
      <c r="B3" s="252" t="s">
        <v>1297</v>
      </c>
      <c r="C3" s="142"/>
    </row>
    <row r="4" spans="1:10" ht="15">
      <c r="A4" s="144" t="s">
        <v>62</v>
      </c>
      <c r="B4" s="127">
        <f>VLOOKUP($B$3,'ProLiant Smart Buy Servers'!B:Q,10,FALSE)</f>
        <v>3899</v>
      </c>
      <c r="C4" s="142"/>
    </row>
    <row r="5" spans="1:10" ht="21.75" customHeight="1">
      <c r="A5" s="145" t="s">
        <v>713</v>
      </c>
      <c r="B5" s="140">
        <f>VLOOKUP($B$3,'ProLiant Smart Buy Servers'!B:Q,13,FALSE)</f>
        <v>2351</v>
      </c>
      <c r="C5" s="142"/>
    </row>
    <row r="6" spans="1:10" ht="15">
      <c r="A6" s="143"/>
      <c r="B6" s="146"/>
      <c r="C6" s="142"/>
    </row>
    <row r="7" spans="1:10" ht="15">
      <c r="A7" s="143"/>
      <c r="B7" s="146"/>
      <c r="C7" s="142"/>
    </row>
    <row r="8" spans="1:10" ht="15">
      <c r="A8" s="143" t="s">
        <v>39</v>
      </c>
      <c r="B8" s="171" t="s">
        <v>1322</v>
      </c>
      <c r="C8" s="142"/>
    </row>
    <row r="9" spans="1:10" ht="15">
      <c r="A9" s="143" t="s">
        <v>40</v>
      </c>
      <c r="B9" s="252" t="s">
        <v>1301</v>
      </c>
      <c r="C9" s="142"/>
    </row>
    <row r="10" spans="1:10" ht="15.75">
      <c r="A10" s="147"/>
      <c r="B10" s="131"/>
      <c r="C10" s="148"/>
      <c r="D10" s="149" t="s">
        <v>1230</v>
      </c>
      <c r="E10" s="356"/>
      <c r="F10" s="356"/>
      <c r="G10" s="356"/>
      <c r="H10" s="356"/>
      <c r="I10" s="356"/>
    </row>
    <row r="11" spans="1:10" ht="15.75">
      <c r="A11" s="149" t="s">
        <v>41</v>
      </c>
      <c r="B11" s="122" t="s">
        <v>131</v>
      </c>
      <c r="C11" s="142"/>
      <c r="D11" s="441" t="s">
        <v>1488</v>
      </c>
      <c r="E11" s="440">
        <v>874</v>
      </c>
      <c r="F11" s="356"/>
      <c r="G11" s="356"/>
      <c r="H11" s="356"/>
      <c r="I11" s="356"/>
    </row>
    <row r="12" spans="1:10" ht="15.75">
      <c r="A12" s="170" t="s">
        <v>42</v>
      </c>
      <c r="B12" s="171" t="s">
        <v>1290</v>
      </c>
      <c r="C12" s="142"/>
      <c r="D12" s="387" t="s">
        <v>1556</v>
      </c>
      <c r="E12" s="356"/>
      <c r="F12" s="356"/>
      <c r="G12" s="356"/>
      <c r="H12" s="356"/>
      <c r="I12" s="356"/>
    </row>
    <row r="13" spans="1:10" ht="15.75">
      <c r="A13" s="170" t="s">
        <v>59</v>
      </c>
      <c r="B13" s="104" t="s">
        <v>1302</v>
      </c>
      <c r="C13" s="142"/>
      <c r="D13" s="386" t="s">
        <v>1231</v>
      </c>
      <c r="E13" s="356"/>
      <c r="F13" s="356"/>
      <c r="G13" s="356"/>
      <c r="H13" s="356"/>
      <c r="I13" s="356"/>
      <c r="J13" s="189"/>
    </row>
    <row r="14" spans="1:10" ht="15.75">
      <c r="A14" s="170" t="s">
        <v>44</v>
      </c>
      <c r="B14" s="171" t="s">
        <v>1451</v>
      </c>
      <c r="C14" s="142"/>
      <c r="D14" s="386" t="s">
        <v>1232</v>
      </c>
      <c r="E14" s="356"/>
      <c r="F14" s="356"/>
      <c r="G14" s="356"/>
      <c r="H14" s="356"/>
      <c r="I14" s="356"/>
      <c r="J14" s="189"/>
    </row>
    <row r="15" spans="1:10" ht="15.75">
      <c r="A15" s="170" t="s">
        <v>45</v>
      </c>
      <c r="B15" s="171" t="s">
        <v>81</v>
      </c>
      <c r="D15" s="386" t="s">
        <v>1233</v>
      </c>
      <c r="E15" s="356"/>
      <c r="F15" s="356"/>
      <c r="G15" s="356"/>
      <c r="H15" s="356"/>
      <c r="I15" s="356"/>
      <c r="J15" s="189"/>
    </row>
    <row r="16" spans="1:10" ht="15.75">
      <c r="A16" s="170" t="s">
        <v>46</v>
      </c>
      <c r="B16" s="252" t="s">
        <v>1515</v>
      </c>
      <c r="C16" s="142"/>
      <c r="D16" s="386" t="s">
        <v>1234</v>
      </c>
      <c r="E16" s="356"/>
      <c r="F16" s="356"/>
      <c r="G16" s="356"/>
      <c r="H16" s="356"/>
      <c r="I16" s="356"/>
      <c r="J16" s="189"/>
    </row>
    <row r="17" spans="1:10" ht="15">
      <c r="A17" s="170" t="s">
        <v>11</v>
      </c>
      <c r="B17" s="171" t="s">
        <v>1514</v>
      </c>
      <c r="C17" s="142"/>
      <c r="D17" s="445" t="s">
        <v>1569</v>
      </c>
      <c r="E17" s="446"/>
      <c r="F17" s="446"/>
      <c r="G17" s="446"/>
      <c r="H17" s="446"/>
      <c r="J17" s="189"/>
    </row>
    <row r="18" spans="1:10" ht="15">
      <c r="A18" s="170" t="s">
        <v>1304</v>
      </c>
      <c r="B18" s="171" t="s">
        <v>1306</v>
      </c>
      <c r="C18" s="142"/>
      <c r="D18" s="445" t="s">
        <v>1570</v>
      </c>
      <c r="E18" s="446"/>
      <c r="F18" s="446"/>
      <c r="G18" s="446"/>
      <c r="H18" s="446"/>
      <c r="I18" s="446"/>
      <c r="J18" s="189"/>
    </row>
    <row r="19" spans="1:10" ht="15">
      <c r="A19" s="170" t="s">
        <v>10</v>
      </c>
      <c r="B19" s="171" t="s">
        <v>1532</v>
      </c>
      <c r="C19" s="142"/>
      <c r="D19" s="445" t="s">
        <v>1568</v>
      </c>
      <c r="E19" s="446"/>
      <c r="F19" s="446"/>
      <c r="G19" s="446"/>
      <c r="H19" s="446"/>
      <c r="I19" s="446"/>
      <c r="J19" s="189"/>
    </row>
    <row r="20" spans="1:10" ht="15.75">
      <c r="A20" s="170" t="s">
        <v>12</v>
      </c>
      <c r="B20" s="171" t="s">
        <v>1299</v>
      </c>
      <c r="C20" s="142"/>
      <c r="D20" s="244"/>
      <c r="E20" s="244"/>
      <c r="F20" s="244"/>
      <c r="G20" s="244"/>
      <c r="H20" s="244"/>
      <c r="I20" s="244"/>
      <c r="J20" s="244"/>
    </row>
    <row r="21" spans="1:10" ht="15">
      <c r="A21" s="170" t="s">
        <v>56</v>
      </c>
      <c r="B21" s="171" t="s">
        <v>1303</v>
      </c>
      <c r="C21" s="142"/>
    </row>
    <row r="22" spans="1:10" ht="15">
      <c r="A22" s="170" t="s">
        <v>47</v>
      </c>
      <c r="B22" s="171" t="s">
        <v>172</v>
      </c>
      <c r="C22" s="142"/>
    </row>
    <row r="23" spans="1:10" ht="15">
      <c r="A23" s="170" t="s">
        <v>58</v>
      </c>
      <c r="B23" s="171" t="s">
        <v>64</v>
      </c>
      <c r="C23" s="142"/>
    </row>
    <row r="24" spans="1:10" ht="15">
      <c r="A24" s="170" t="s">
        <v>13</v>
      </c>
      <c r="B24" s="171" t="s">
        <v>659</v>
      </c>
      <c r="C24" s="142"/>
    </row>
    <row r="25" spans="1:10" ht="15">
      <c r="A25" s="170" t="s">
        <v>57</v>
      </c>
      <c r="B25" s="171" t="s">
        <v>63</v>
      </c>
      <c r="C25" s="142"/>
    </row>
    <row r="26" spans="1:10" ht="15">
      <c r="A26" s="170" t="s">
        <v>15</v>
      </c>
      <c r="B26" s="171"/>
      <c r="C26" s="142"/>
    </row>
    <row r="27" spans="1:10">
      <c r="A27" s="155"/>
      <c r="B27" s="156"/>
      <c r="C27" s="148"/>
    </row>
    <row r="28" spans="1:10">
      <c r="A28" s="104" t="s">
        <v>145</v>
      </c>
      <c r="B28" s="188"/>
    </row>
    <row r="29" spans="1:10">
      <c r="A29" s="103" t="s">
        <v>146</v>
      </c>
      <c r="B29" s="188"/>
    </row>
    <row r="30" spans="1:10">
      <c r="B30" s="188"/>
    </row>
  </sheetData>
  <conditionalFormatting sqref="B28:B30">
    <cfRule type="duplicateValues" dxfId="27" priority="1" stopIfTrue="1"/>
  </conditionalFormatting>
  <hyperlinks>
    <hyperlink ref="A29" r:id="rId1" location="intro"/>
    <hyperlink ref="D1" location="'ProLiant Smart Buy Servers'!A1" display="Summary"/>
  </hyperlinks>
  <pageMargins left="0.7" right="0.7" top="0.75" bottom="0.75" header="0.3" footer="0.3"/>
  <pageSetup scale="47" fitToHeight="4" orientation="portrait"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30"/>
  <sheetViews>
    <sheetView zoomScale="80" zoomScaleNormal="80" workbookViewId="0">
      <selection activeCell="B24" sqref="A12:B24"/>
    </sheetView>
  </sheetViews>
  <sheetFormatPr defaultColWidth="8.88671875" defaultRowHeight="14.25"/>
  <cols>
    <col min="1" max="1" width="18.109375" style="105" customWidth="1"/>
    <col min="2" max="2" width="61.5546875" style="105" customWidth="1"/>
    <col min="3" max="3" width="14.6640625" style="105" customWidth="1"/>
    <col min="4" max="16384" width="8.88671875" style="105"/>
  </cols>
  <sheetData>
    <row r="1" spans="1:10" ht="15">
      <c r="A1" s="186" t="s">
        <v>1614</v>
      </c>
      <c r="B1" s="141"/>
      <c r="C1" s="138"/>
      <c r="D1" s="311" t="s">
        <v>117</v>
      </c>
    </row>
    <row r="2" spans="1:10">
      <c r="A2" s="141"/>
      <c r="B2" s="141"/>
      <c r="C2" s="142"/>
    </row>
    <row r="3" spans="1:10" ht="15">
      <c r="A3" s="143" t="s">
        <v>131</v>
      </c>
      <c r="B3" s="252" t="s">
        <v>1590</v>
      </c>
      <c r="C3" s="142"/>
    </row>
    <row r="4" spans="1:10" ht="15">
      <c r="A4" s="144" t="s">
        <v>62</v>
      </c>
      <c r="B4" s="127">
        <f>VLOOKUP($B$3,'ProLiant Smart Buy Servers'!B:Q,10,FALSE)</f>
        <v>3769</v>
      </c>
      <c r="C4" s="142"/>
    </row>
    <row r="5" spans="1:10" ht="21.75" customHeight="1">
      <c r="A5" s="145" t="s">
        <v>713</v>
      </c>
      <c r="B5" s="140">
        <f>VLOOKUP($B$3,'ProLiant Smart Buy Servers'!B:Q,13,FALSE)</f>
        <v>2412</v>
      </c>
      <c r="C5" s="142"/>
    </row>
    <row r="6" spans="1:10" ht="15">
      <c r="A6" s="143"/>
      <c r="B6" s="146"/>
      <c r="C6" s="142"/>
    </row>
    <row r="7" spans="1:10" ht="15">
      <c r="A7" s="143"/>
      <c r="B7" s="146"/>
      <c r="C7" s="142"/>
    </row>
    <row r="8" spans="1:10" ht="15">
      <c r="A8" s="143" t="s">
        <v>39</v>
      </c>
      <c r="B8" s="171" t="s">
        <v>1612</v>
      </c>
      <c r="C8" s="142"/>
    </row>
    <row r="9" spans="1:10" ht="15">
      <c r="A9" s="143" t="s">
        <v>40</v>
      </c>
      <c r="B9" s="252" t="s">
        <v>1614</v>
      </c>
      <c r="C9" s="142"/>
    </row>
    <row r="10" spans="1:10" ht="15.75">
      <c r="A10" s="147"/>
      <c r="B10" s="131"/>
      <c r="C10" s="148"/>
      <c r="D10" s="149" t="s">
        <v>1230</v>
      </c>
      <c r="E10" s="356"/>
      <c r="F10" s="356"/>
      <c r="G10" s="356"/>
      <c r="H10" s="356"/>
      <c r="I10" s="356"/>
    </row>
    <row r="11" spans="1:10" ht="15.75">
      <c r="A11" s="149" t="s">
        <v>41</v>
      </c>
      <c r="B11" s="122" t="s">
        <v>131</v>
      </c>
      <c r="C11" s="142"/>
      <c r="D11" s="441" t="s">
        <v>1488</v>
      </c>
      <c r="E11" s="440">
        <v>874</v>
      </c>
      <c r="F11" s="356"/>
      <c r="G11" s="356"/>
      <c r="H11" s="356"/>
      <c r="I11" s="356"/>
    </row>
    <row r="12" spans="1:10" ht="15.75">
      <c r="A12" s="170" t="s">
        <v>42</v>
      </c>
      <c r="B12" s="171" t="s">
        <v>1290</v>
      </c>
      <c r="C12" s="142"/>
      <c r="D12" s="387" t="s">
        <v>1556</v>
      </c>
      <c r="E12" s="356"/>
      <c r="F12" s="356"/>
      <c r="G12" s="356"/>
      <c r="H12" s="356"/>
      <c r="I12" s="356"/>
    </row>
    <row r="13" spans="1:10" ht="15.75">
      <c r="A13" s="170" t="s">
        <v>59</v>
      </c>
      <c r="B13" s="104" t="s">
        <v>1627</v>
      </c>
      <c r="C13" s="142"/>
      <c r="D13" s="386" t="s">
        <v>1231</v>
      </c>
      <c r="E13" s="356"/>
      <c r="F13" s="356"/>
      <c r="G13" s="356"/>
      <c r="H13" s="356"/>
      <c r="I13" s="356"/>
      <c r="J13" s="189"/>
    </row>
    <row r="14" spans="1:10" ht="15.75">
      <c r="A14" s="170" t="s">
        <v>44</v>
      </c>
      <c r="B14" s="171" t="s">
        <v>1315</v>
      </c>
      <c r="C14" s="142"/>
      <c r="D14" s="386" t="s">
        <v>1232</v>
      </c>
      <c r="E14" s="356"/>
      <c r="F14" s="356"/>
      <c r="G14" s="356"/>
      <c r="H14" s="356"/>
      <c r="I14" s="356"/>
      <c r="J14" s="189"/>
    </row>
    <row r="15" spans="1:10" ht="15.75">
      <c r="A15" s="170" t="s">
        <v>45</v>
      </c>
      <c r="B15" s="171" t="s">
        <v>81</v>
      </c>
      <c r="D15" s="386" t="s">
        <v>1233</v>
      </c>
      <c r="E15" s="356"/>
      <c r="F15" s="356"/>
      <c r="G15" s="356"/>
      <c r="H15" s="356"/>
      <c r="I15" s="356"/>
      <c r="J15" s="189"/>
    </row>
    <row r="16" spans="1:10" ht="15.75">
      <c r="A16" s="170" t="s">
        <v>46</v>
      </c>
      <c r="B16" s="252" t="s">
        <v>1515</v>
      </c>
      <c r="C16" s="142"/>
      <c r="D16" s="386" t="s">
        <v>1234</v>
      </c>
      <c r="E16" s="356"/>
      <c r="F16" s="356"/>
      <c r="G16" s="356"/>
      <c r="H16" s="356"/>
      <c r="I16" s="356"/>
      <c r="J16" s="189"/>
    </row>
    <row r="17" spans="1:10" ht="15">
      <c r="A17" s="170" t="s">
        <v>11</v>
      </c>
      <c r="B17" s="171" t="s">
        <v>1514</v>
      </c>
      <c r="C17" s="142"/>
      <c r="D17" s="456" t="s">
        <v>1569</v>
      </c>
      <c r="E17" s="455"/>
      <c r="F17" s="455"/>
      <c r="G17" s="455"/>
      <c r="H17" s="455"/>
      <c r="J17" s="189"/>
    </row>
    <row r="18" spans="1:10" ht="15">
      <c r="A18" s="170" t="s">
        <v>1304</v>
      </c>
      <c r="B18" s="171" t="s">
        <v>1305</v>
      </c>
      <c r="C18" s="142"/>
      <c r="D18" s="456" t="s">
        <v>1570</v>
      </c>
      <c r="E18" s="455"/>
      <c r="F18" s="455"/>
      <c r="G18" s="455"/>
      <c r="H18" s="455"/>
      <c r="I18" s="455"/>
      <c r="J18" s="189"/>
    </row>
    <row r="19" spans="1:10" ht="15">
      <c r="A19" s="170" t="s">
        <v>10</v>
      </c>
      <c r="B19" s="171" t="s">
        <v>1532</v>
      </c>
      <c r="C19" s="142"/>
      <c r="D19" s="456" t="s">
        <v>1568</v>
      </c>
      <c r="E19" s="455"/>
      <c r="F19" s="455"/>
      <c r="G19" s="455"/>
      <c r="H19" s="455"/>
      <c r="I19" s="455"/>
      <c r="J19" s="189"/>
    </row>
    <row r="20" spans="1:10" ht="15">
      <c r="A20" s="170" t="s">
        <v>12</v>
      </c>
      <c r="B20" s="171" t="s">
        <v>1299</v>
      </c>
      <c r="C20" s="142"/>
    </row>
    <row r="21" spans="1:10" ht="15">
      <c r="A21" s="170" t="s">
        <v>56</v>
      </c>
      <c r="B21" s="171" t="s">
        <v>1294</v>
      </c>
      <c r="C21" s="142"/>
    </row>
    <row r="22" spans="1:10" ht="15">
      <c r="A22" s="170" t="s">
        <v>47</v>
      </c>
      <c r="B22" s="171" t="s">
        <v>172</v>
      </c>
      <c r="C22" s="142"/>
    </row>
    <row r="23" spans="1:10" ht="15">
      <c r="A23" s="170" t="s">
        <v>58</v>
      </c>
      <c r="B23" s="171" t="s">
        <v>64</v>
      </c>
      <c r="C23" s="142"/>
    </row>
    <row r="24" spans="1:10" ht="15">
      <c r="A24" s="170" t="s">
        <v>13</v>
      </c>
      <c r="B24" s="171" t="s">
        <v>659</v>
      </c>
      <c r="C24" s="142"/>
    </row>
    <row r="25" spans="1:10" ht="15">
      <c r="A25" s="170" t="s">
        <v>57</v>
      </c>
      <c r="B25" s="171" t="s">
        <v>63</v>
      </c>
      <c r="C25" s="142"/>
    </row>
    <row r="26" spans="1:10" ht="15">
      <c r="A26" s="170" t="s">
        <v>15</v>
      </c>
      <c r="B26" s="171"/>
      <c r="C26" s="142"/>
    </row>
    <row r="27" spans="1:10">
      <c r="A27" s="155"/>
      <c r="B27" s="156"/>
      <c r="C27" s="148"/>
    </row>
    <row r="28" spans="1:10">
      <c r="A28" s="104" t="s">
        <v>145</v>
      </c>
      <c r="B28" s="188"/>
    </row>
    <row r="29" spans="1:10">
      <c r="A29" s="103" t="s">
        <v>146</v>
      </c>
      <c r="B29" s="188"/>
    </row>
    <row r="30" spans="1:10">
      <c r="B30" s="188"/>
    </row>
  </sheetData>
  <conditionalFormatting sqref="B28:B30">
    <cfRule type="duplicateValues" dxfId="26" priority="1" stopIfTrue="1"/>
  </conditionalFormatting>
  <hyperlinks>
    <hyperlink ref="A29" r:id="rId1" location="intro"/>
    <hyperlink ref="D1" location="'ProLiant Smart Buy Servers'!A1" display="Summary"/>
  </hyperlinks>
  <pageMargins left="0.7" right="0.7" top="0.75" bottom="0.75" header="0.3" footer="0.3"/>
  <pageSetup scale="47" fitToHeight="4" orientation="portrait"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zoomScale="80" zoomScaleNormal="80" workbookViewId="0">
      <selection activeCell="A12" sqref="A12:B24"/>
    </sheetView>
  </sheetViews>
  <sheetFormatPr defaultColWidth="8.88671875" defaultRowHeight="14.25"/>
  <cols>
    <col min="1" max="1" width="18.109375" style="105" customWidth="1"/>
    <col min="2" max="2" width="61.5546875" style="105" customWidth="1"/>
    <col min="3" max="3" width="14.6640625" style="105" customWidth="1"/>
    <col min="4" max="16384" width="8.88671875" style="105"/>
  </cols>
  <sheetData>
    <row r="1" spans="1:10" ht="15">
      <c r="A1" s="186" t="s">
        <v>1308</v>
      </c>
      <c r="B1" s="141"/>
      <c r="C1" s="138"/>
      <c r="D1" s="311" t="s">
        <v>117</v>
      </c>
    </row>
    <row r="2" spans="1:10">
      <c r="A2" s="141"/>
      <c r="B2" s="141"/>
      <c r="C2" s="142"/>
    </row>
    <row r="3" spans="1:10" ht="15">
      <c r="A3" s="143" t="s">
        <v>131</v>
      </c>
      <c r="B3" s="252" t="s">
        <v>1307</v>
      </c>
      <c r="C3" s="142"/>
    </row>
    <row r="4" spans="1:10" ht="15">
      <c r="A4" s="144" t="s">
        <v>62</v>
      </c>
      <c r="B4" s="127">
        <f>VLOOKUP($B$3,'ProLiant Smart Buy Servers'!B:Q,10,FALSE)</f>
        <v>3499</v>
      </c>
      <c r="C4" s="142"/>
    </row>
    <row r="5" spans="1:10" ht="21.75" customHeight="1">
      <c r="A5" s="145" t="s">
        <v>713</v>
      </c>
      <c r="B5" s="140">
        <f>VLOOKUP($B$3,'ProLiant Smart Buy Servers'!B:Q,13,FALSE)</f>
        <v>2033</v>
      </c>
      <c r="C5" s="142"/>
    </row>
    <row r="6" spans="1:10" ht="15">
      <c r="A6" s="143"/>
      <c r="B6" s="146"/>
      <c r="C6" s="142"/>
    </row>
    <row r="7" spans="1:10" ht="15">
      <c r="A7" s="143"/>
      <c r="B7" s="146"/>
      <c r="C7" s="142"/>
    </row>
    <row r="8" spans="1:10" ht="15">
      <c r="A8" s="143" t="s">
        <v>39</v>
      </c>
      <c r="B8" s="171" t="s">
        <v>1323</v>
      </c>
      <c r="C8" s="142"/>
    </row>
    <row r="9" spans="1:10" ht="15">
      <c r="A9" s="143" t="s">
        <v>40</v>
      </c>
      <c r="B9" s="252" t="s">
        <v>1308</v>
      </c>
      <c r="C9" s="142"/>
    </row>
    <row r="10" spans="1:10" ht="15.75">
      <c r="A10" s="147"/>
      <c r="B10" s="131"/>
      <c r="C10" s="148"/>
      <c r="D10" s="149" t="s">
        <v>1230</v>
      </c>
      <c r="E10" s="356"/>
      <c r="F10" s="356"/>
      <c r="G10" s="356"/>
      <c r="H10" s="356"/>
      <c r="I10" s="356"/>
    </row>
    <row r="11" spans="1:10" ht="15.75">
      <c r="A11" s="149" t="s">
        <v>41</v>
      </c>
      <c r="B11" s="122" t="s">
        <v>131</v>
      </c>
      <c r="C11" s="142"/>
      <c r="D11" s="441" t="s">
        <v>1488</v>
      </c>
      <c r="E11" s="440">
        <v>874</v>
      </c>
      <c r="F11" s="356"/>
      <c r="G11" s="356"/>
      <c r="H11" s="356"/>
      <c r="I11" s="356"/>
    </row>
    <row r="12" spans="1:10" ht="15.75">
      <c r="A12" s="170" t="s">
        <v>42</v>
      </c>
      <c r="B12" s="171" t="s">
        <v>1290</v>
      </c>
      <c r="C12" s="142"/>
      <c r="D12" s="387" t="s">
        <v>1556</v>
      </c>
      <c r="E12" s="356"/>
      <c r="F12" s="356"/>
      <c r="G12" s="356"/>
      <c r="H12" s="356"/>
      <c r="I12" s="356"/>
    </row>
    <row r="13" spans="1:10" ht="15.75">
      <c r="A13" s="170" t="s">
        <v>59</v>
      </c>
      <c r="B13" s="104" t="s">
        <v>1309</v>
      </c>
      <c r="C13" s="142"/>
      <c r="D13" s="386" t="s">
        <v>1231</v>
      </c>
      <c r="E13" s="356"/>
      <c r="F13" s="356"/>
      <c r="G13" s="356"/>
      <c r="H13" s="356"/>
      <c r="I13" s="356"/>
      <c r="J13" s="189"/>
    </row>
    <row r="14" spans="1:10" ht="15.75">
      <c r="A14" s="170" t="s">
        <v>44</v>
      </c>
      <c r="B14" s="171" t="s">
        <v>1310</v>
      </c>
      <c r="C14" s="142"/>
      <c r="D14" s="386" t="s">
        <v>1232</v>
      </c>
      <c r="E14" s="356"/>
      <c r="F14" s="356"/>
      <c r="G14" s="356"/>
      <c r="H14" s="356"/>
      <c r="I14" s="356"/>
      <c r="J14" s="189"/>
    </row>
    <row r="15" spans="1:10" ht="15.75">
      <c r="A15" s="170" t="s">
        <v>45</v>
      </c>
      <c r="B15" s="171" t="s">
        <v>81</v>
      </c>
      <c r="D15" s="386" t="s">
        <v>1233</v>
      </c>
      <c r="E15" s="356"/>
      <c r="F15" s="356"/>
      <c r="G15" s="356"/>
      <c r="H15" s="356"/>
      <c r="I15" s="356"/>
      <c r="J15" s="189"/>
    </row>
    <row r="16" spans="1:10" ht="15.75">
      <c r="A16" s="170" t="s">
        <v>46</v>
      </c>
      <c r="B16" s="252" t="s">
        <v>1515</v>
      </c>
      <c r="C16" s="142"/>
      <c r="D16" s="386" t="s">
        <v>1234</v>
      </c>
      <c r="E16" s="356"/>
      <c r="F16" s="356"/>
      <c r="G16" s="356"/>
      <c r="H16" s="356"/>
      <c r="I16" s="356"/>
      <c r="J16" s="189"/>
    </row>
    <row r="17" spans="1:10" ht="15">
      <c r="A17" s="170" t="s">
        <v>11</v>
      </c>
      <c r="B17" s="171" t="s">
        <v>1514</v>
      </c>
      <c r="C17" s="142"/>
      <c r="D17" s="445" t="s">
        <v>1569</v>
      </c>
      <c r="E17" s="446"/>
      <c r="F17" s="446"/>
      <c r="G17" s="446"/>
      <c r="H17" s="446"/>
      <c r="J17" s="189"/>
    </row>
    <row r="18" spans="1:10" ht="15">
      <c r="A18" s="170" t="s">
        <v>1304</v>
      </c>
      <c r="B18" s="171" t="s">
        <v>1305</v>
      </c>
      <c r="C18" s="142"/>
      <c r="D18" s="445" t="s">
        <v>1570</v>
      </c>
      <c r="E18" s="446"/>
      <c r="F18" s="446"/>
      <c r="G18" s="446"/>
      <c r="H18" s="446"/>
      <c r="I18" s="446"/>
      <c r="J18" s="189"/>
    </row>
    <row r="19" spans="1:10" ht="15">
      <c r="A19" s="170" t="s">
        <v>10</v>
      </c>
      <c r="B19" s="171" t="s">
        <v>1532</v>
      </c>
      <c r="C19" s="142"/>
      <c r="D19" s="445" t="s">
        <v>1568</v>
      </c>
      <c r="E19" s="446"/>
      <c r="F19" s="446"/>
      <c r="G19" s="446"/>
      <c r="H19" s="446"/>
      <c r="I19" s="446"/>
      <c r="J19" s="189"/>
    </row>
    <row r="20" spans="1:10" ht="15">
      <c r="A20" s="170" t="s">
        <v>12</v>
      </c>
      <c r="B20" s="171" t="s">
        <v>1311</v>
      </c>
      <c r="C20" s="142"/>
    </row>
    <row r="21" spans="1:10" ht="15">
      <c r="A21" s="170" t="s">
        <v>56</v>
      </c>
      <c r="B21" s="171" t="s">
        <v>1294</v>
      </c>
      <c r="C21" s="142"/>
    </row>
    <row r="22" spans="1:10" ht="15">
      <c r="A22" s="170" t="s">
        <v>47</v>
      </c>
      <c r="B22" s="171" t="s">
        <v>172</v>
      </c>
      <c r="C22" s="142"/>
    </row>
    <row r="23" spans="1:10" ht="15">
      <c r="A23" s="170" t="s">
        <v>58</v>
      </c>
      <c r="B23" s="171" t="s">
        <v>64</v>
      </c>
      <c r="C23" s="142"/>
    </row>
    <row r="24" spans="1:10" ht="15">
      <c r="A24" s="170" t="s">
        <v>13</v>
      </c>
      <c r="B24" s="171" t="s">
        <v>659</v>
      </c>
      <c r="C24" s="142"/>
    </row>
    <row r="25" spans="1:10" ht="15">
      <c r="A25" s="170" t="s">
        <v>57</v>
      </c>
      <c r="B25" s="171" t="s">
        <v>63</v>
      </c>
      <c r="C25" s="142"/>
    </row>
    <row r="26" spans="1:10" ht="15">
      <c r="A26" s="170" t="s">
        <v>15</v>
      </c>
      <c r="B26" s="171"/>
      <c r="C26" s="142"/>
    </row>
    <row r="27" spans="1:10">
      <c r="A27" s="155"/>
      <c r="B27" s="156"/>
      <c r="C27" s="148"/>
    </row>
    <row r="28" spans="1:10">
      <c r="A28" s="104" t="s">
        <v>145</v>
      </c>
      <c r="B28" s="188"/>
    </row>
    <row r="29" spans="1:10">
      <c r="A29" s="103" t="s">
        <v>146</v>
      </c>
      <c r="B29" s="188"/>
    </row>
    <row r="30" spans="1:10">
      <c r="B30" s="188"/>
    </row>
  </sheetData>
  <conditionalFormatting sqref="B28:B30">
    <cfRule type="duplicateValues" dxfId="25" priority="1" stopIfTrue="1"/>
  </conditionalFormatting>
  <hyperlinks>
    <hyperlink ref="A29" r:id="rId1" location="intro"/>
    <hyperlink ref="D1" location="'ProLiant Smart Buy Servers'!A1" display="Summary"/>
  </hyperlinks>
  <pageMargins left="0.7" right="0.7" top="0.75" bottom="0.75" header="0.3" footer="0.3"/>
  <pageSetup scale="47" fitToHeight="4" orientation="portrait"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30"/>
  <sheetViews>
    <sheetView zoomScale="80" zoomScaleNormal="80" workbookViewId="0">
      <selection activeCell="A12" sqref="A12:B24"/>
    </sheetView>
  </sheetViews>
  <sheetFormatPr defaultColWidth="8.88671875" defaultRowHeight="14.25"/>
  <cols>
    <col min="1" max="1" width="18.109375" style="105" customWidth="1"/>
    <col min="2" max="2" width="61.5546875" style="105" customWidth="1"/>
    <col min="3" max="3" width="14.6640625" style="105" customWidth="1"/>
    <col min="4" max="16384" width="8.88671875" style="105"/>
  </cols>
  <sheetData>
    <row r="1" spans="1:10" ht="15">
      <c r="A1" s="186" t="s">
        <v>1615</v>
      </c>
      <c r="B1" s="141"/>
      <c r="C1" s="138"/>
      <c r="D1" s="311" t="s">
        <v>117</v>
      </c>
    </row>
    <row r="2" spans="1:10">
      <c r="A2" s="141"/>
      <c r="B2" s="141"/>
      <c r="C2" s="142"/>
    </row>
    <row r="3" spans="1:10" ht="15">
      <c r="A3" s="143" t="s">
        <v>131</v>
      </c>
      <c r="B3" s="252" t="s">
        <v>1592</v>
      </c>
      <c r="C3" s="142"/>
    </row>
    <row r="4" spans="1:10" ht="15">
      <c r="A4" s="144" t="s">
        <v>62</v>
      </c>
      <c r="B4" s="127">
        <f>VLOOKUP($B$3,'ProLiant Smart Buy Servers'!B:Q,10,FALSE)</f>
        <v>4299</v>
      </c>
      <c r="C4" s="142"/>
    </row>
    <row r="5" spans="1:10" ht="21.75" customHeight="1">
      <c r="A5" s="145" t="s">
        <v>713</v>
      </c>
      <c r="B5" s="140">
        <f>VLOOKUP($B$3,'ProLiant Smart Buy Servers'!B:Q,13,FALSE)</f>
        <v>2522</v>
      </c>
      <c r="C5" s="142"/>
    </row>
    <row r="6" spans="1:10" ht="15">
      <c r="A6" s="143"/>
      <c r="B6" s="146"/>
      <c r="C6" s="142"/>
    </row>
    <row r="7" spans="1:10" ht="15">
      <c r="A7" s="143"/>
      <c r="B7" s="146"/>
      <c r="C7" s="142"/>
    </row>
    <row r="8" spans="1:10" ht="15">
      <c r="A8" s="143" t="s">
        <v>39</v>
      </c>
      <c r="B8" s="171" t="s">
        <v>1616</v>
      </c>
      <c r="C8" s="142"/>
    </row>
    <row r="9" spans="1:10" ht="15">
      <c r="A9" s="143" t="s">
        <v>40</v>
      </c>
      <c r="B9" s="252" t="s">
        <v>1615</v>
      </c>
      <c r="C9" s="142"/>
    </row>
    <row r="10" spans="1:10" ht="15.75">
      <c r="A10" s="147"/>
      <c r="B10" s="131"/>
      <c r="C10" s="148"/>
      <c r="D10" s="149" t="s">
        <v>1230</v>
      </c>
      <c r="E10" s="356"/>
      <c r="F10" s="356"/>
      <c r="G10" s="356"/>
      <c r="H10" s="356"/>
      <c r="I10" s="356"/>
    </row>
    <row r="11" spans="1:10" ht="15.75">
      <c r="A11" s="149" t="s">
        <v>41</v>
      </c>
      <c r="B11" s="122" t="s">
        <v>131</v>
      </c>
      <c r="C11" s="142"/>
      <c r="D11" s="441" t="s">
        <v>1488</v>
      </c>
      <c r="E11" s="440">
        <v>874</v>
      </c>
      <c r="F11" s="356"/>
      <c r="G11" s="356"/>
      <c r="H11" s="356"/>
      <c r="I11" s="356"/>
    </row>
    <row r="12" spans="1:10" ht="15.75">
      <c r="A12" s="170" t="s">
        <v>42</v>
      </c>
      <c r="B12" s="171" t="s">
        <v>1290</v>
      </c>
      <c r="C12" s="142"/>
      <c r="D12" s="387" t="s">
        <v>1556</v>
      </c>
      <c r="E12" s="356"/>
      <c r="F12" s="356"/>
      <c r="G12" s="356"/>
      <c r="H12" s="356"/>
      <c r="I12" s="356"/>
    </row>
    <row r="13" spans="1:10" ht="15.75">
      <c r="A13" s="170" t="s">
        <v>59</v>
      </c>
      <c r="B13" s="104" t="s">
        <v>1628</v>
      </c>
      <c r="C13" s="142"/>
      <c r="D13" s="386" t="s">
        <v>1231</v>
      </c>
      <c r="E13" s="356"/>
      <c r="F13" s="356"/>
      <c r="G13" s="356"/>
      <c r="H13" s="356"/>
      <c r="I13" s="356"/>
      <c r="J13" s="189"/>
    </row>
    <row r="14" spans="1:10" ht="15.75">
      <c r="A14" s="170" t="s">
        <v>44</v>
      </c>
      <c r="B14" s="171" t="s">
        <v>1315</v>
      </c>
      <c r="C14" s="142"/>
      <c r="D14" s="386" t="s">
        <v>1232</v>
      </c>
      <c r="E14" s="356"/>
      <c r="F14" s="356"/>
      <c r="G14" s="356"/>
      <c r="H14" s="356"/>
      <c r="I14" s="356"/>
      <c r="J14" s="189"/>
    </row>
    <row r="15" spans="1:10" ht="15.75">
      <c r="A15" s="170" t="s">
        <v>45</v>
      </c>
      <c r="B15" s="171" t="s">
        <v>81</v>
      </c>
      <c r="D15" s="386" t="s">
        <v>1233</v>
      </c>
      <c r="E15" s="356"/>
      <c r="F15" s="356"/>
      <c r="G15" s="356"/>
      <c r="H15" s="356"/>
      <c r="I15" s="356"/>
      <c r="J15" s="189"/>
    </row>
    <row r="16" spans="1:10" ht="15.75">
      <c r="A16" s="170" t="s">
        <v>46</v>
      </c>
      <c r="B16" s="252" t="s">
        <v>1515</v>
      </c>
      <c r="C16" s="142"/>
      <c r="D16" s="386" t="s">
        <v>1234</v>
      </c>
      <c r="E16" s="356"/>
      <c r="F16" s="356"/>
      <c r="G16" s="356"/>
      <c r="H16" s="356"/>
      <c r="I16" s="356"/>
      <c r="J16" s="189"/>
    </row>
    <row r="17" spans="1:10" ht="15">
      <c r="A17" s="170" t="s">
        <v>11</v>
      </c>
      <c r="B17" s="171" t="s">
        <v>1514</v>
      </c>
      <c r="C17" s="142"/>
      <c r="D17" s="456" t="s">
        <v>1569</v>
      </c>
      <c r="E17" s="455"/>
      <c r="F17" s="455"/>
      <c r="G17" s="455"/>
      <c r="H17" s="455"/>
      <c r="J17" s="189"/>
    </row>
    <row r="18" spans="1:10" ht="15">
      <c r="A18" s="170" t="s">
        <v>1304</v>
      </c>
      <c r="B18" s="171" t="s">
        <v>1305</v>
      </c>
      <c r="C18" s="142"/>
      <c r="D18" s="456" t="s">
        <v>1570</v>
      </c>
      <c r="E18" s="455"/>
      <c r="F18" s="455"/>
      <c r="G18" s="455"/>
      <c r="H18" s="455"/>
      <c r="I18" s="455"/>
      <c r="J18" s="189"/>
    </row>
    <row r="19" spans="1:10" ht="15">
      <c r="A19" s="170" t="s">
        <v>10</v>
      </c>
      <c r="B19" s="171" t="s">
        <v>1532</v>
      </c>
      <c r="C19" s="142"/>
      <c r="D19" s="456" t="s">
        <v>1568</v>
      </c>
      <c r="E19" s="455"/>
      <c r="F19" s="455"/>
      <c r="G19" s="455"/>
      <c r="H19" s="455"/>
      <c r="I19" s="455"/>
      <c r="J19" s="189"/>
    </row>
    <row r="20" spans="1:10" ht="15">
      <c r="A20" s="170" t="s">
        <v>12</v>
      </c>
      <c r="B20" s="171" t="s">
        <v>1299</v>
      </c>
      <c r="C20" s="142"/>
    </row>
    <row r="21" spans="1:10" ht="15">
      <c r="A21" s="170" t="s">
        <v>56</v>
      </c>
      <c r="B21" s="171" t="s">
        <v>1294</v>
      </c>
      <c r="C21" s="142"/>
    </row>
    <row r="22" spans="1:10" ht="15">
      <c r="A22" s="170" t="s">
        <v>47</v>
      </c>
      <c r="B22" s="171" t="s">
        <v>172</v>
      </c>
      <c r="C22" s="142"/>
    </row>
    <row r="23" spans="1:10" ht="15">
      <c r="A23" s="170" t="s">
        <v>58</v>
      </c>
      <c r="B23" s="171" t="s">
        <v>64</v>
      </c>
      <c r="C23" s="142"/>
    </row>
    <row r="24" spans="1:10" ht="15">
      <c r="A24" s="170" t="s">
        <v>13</v>
      </c>
      <c r="B24" s="171" t="s">
        <v>659</v>
      </c>
      <c r="C24" s="142"/>
    </row>
    <row r="25" spans="1:10" ht="15">
      <c r="A25" s="170" t="s">
        <v>57</v>
      </c>
      <c r="B25" s="171" t="s">
        <v>63</v>
      </c>
      <c r="C25" s="142"/>
    </row>
    <row r="26" spans="1:10" ht="15">
      <c r="A26" s="170" t="s">
        <v>15</v>
      </c>
      <c r="B26" s="171"/>
      <c r="C26" s="142"/>
    </row>
    <row r="27" spans="1:10">
      <c r="A27" s="155"/>
      <c r="B27" s="156"/>
      <c r="C27" s="148"/>
    </row>
    <row r="28" spans="1:10">
      <c r="A28" s="104" t="s">
        <v>145</v>
      </c>
      <c r="B28" s="188"/>
    </row>
    <row r="29" spans="1:10">
      <c r="A29" s="103" t="s">
        <v>146</v>
      </c>
      <c r="B29" s="188"/>
    </row>
    <row r="30" spans="1:10">
      <c r="B30" s="188"/>
    </row>
  </sheetData>
  <conditionalFormatting sqref="B28:B30">
    <cfRule type="duplicateValues" dxfId="24" priority="1" stopIfTrue="1"/>
  </conditionalFormatting>
  <hyperlinks>
    <hyperlink ref="A29" r:id="rId1" location="intro"/>
    <hyperlink ref="D1" location="'ProLiant Smart Buy Servers'!A1" display="Summary"/>
  </hyperlinks>
  <pageMargins left="0.7" right="0.7" top="0.75" bottom="0.75" header="0.3" footer="0.3"/>
  <pageSetup scale="47" fitToHeight="4" orientation="portrait"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zoomScale="80" zoomScaleNormal="80" workbookViewId="0">
      <selection activeCell="A12" sqref="A12:B24"/>
    </sheetView>
  </sheetViews>
  <sheetFormatPr defaultColWidth="8.88671875" defaultRowHeight="14.25"/>
  <cols>
    <col min="1" max="1" width="18.109375" style="105" customWidth="1"/>
    <col min="2" max="2" width="61.5546875" style="105" customWidth="1"/>
    <col min="3" max="3" width="14.6640625" style="105" customWidth="1"/>
    <col min="4" max="16384" width="8.88671875" style="105"/>
  </cols>
  <sheetData>
    <row r="1" spans="1:10" ht="15">
      <c r="A1" s="186" t="s">
        <v>1313</v>
      </c>
      <c r="B1" s="141"/>
      <c r="C1" s="138"/>
      <c r="D1" s="311" t="s">
        <v>117</v>
      </c>
    </row>
    <row r="2" spans="1:10">
      <c r="A2" s="141"/>
      <c r="B2" s="141"/>
      <c r="C2" s="142"/>
    </row>
    <row r="3" spans="1:10" ht="15">
      <c r="A3" s="143" t="s">
        <v>131</v>
      </c>
      <c r="B3" s="252" t="s">
        <v>1312</v>
      </c>
      <c r="C3" s="142"/>
    </row>
    <row r="4" spans="1:10" ht="15">
      <c r="A4" s="144" t="s">
        <v>62</v>
      </c>
      <c r="B4" s="127">
        <f>VLOOKUP($B$3,'ProLiant Smart Buy Servers'!B:Q,10,FALSE)</f>
        <v>4799</v>
      </c>
      <c r="C4" s="142"/>
    </row>
    <row r="5" spans="1:10" ht="21.75" customHeight="1">
      <c r="A5" s="145" t="s">
        <v>713</v>
      </c>
      <c r="B5" s="140">
        <f>VLOOKUP($B$3,'ProLiant Smart Buy Servers'!B:Q,13,FALSE)</f>
        <v>2791</v>
      </c>
      <c r="C5" s="142"/>
    </row>
    <row r="6" spans="1:10" ht="15">
      <c r="A6" s="143"/>
      <c r="B6" s="146"/>
      <c r="C6" s="142"/>
    </row>
    <row r="7" spans="1:10" ht="15">
      <c r="A7" s="143"/>
      <c r="B7" s="146"/>
      <c r="C7" s="142"/>
    </row>
    <row r="8" spans="1:10" ht="15">
      <c r="A8" s="143" t="s">
        <v>39</v>
      </c>
      <c r="B8" s="171" t="s">
        <v>1324</v>
      </c>
      <c r="C8" s="142"/>
    </row>
    <row r="9" spans="1:10" ht="15">
      <c r="A9" s="143" t="s">
        <v>40</v>
      </c>
      <c r="B9" s="252" t="s">
        <v>1313</v>
      </c>
      <c r="C9" s="142"/>
    </row>
    <row r="10" spans="1:10" ht="15.75">
      <c r="A10" s="147"/>
      <c r="B10" s="131"/>
      <c r="C10" s="148"/>
      <c r="D10" s="149" t="s">
        <v>1230</v>
      </c>
      <c r="E10" s="356"/>
      <c r="F10" s="356"/>
      <c r="G10" s="356"/>
      <c r="H10" s="356"/>
      <c r="I10" s="356"/>
    </row>
    <row r="11" spans="1:10" ht="15.75">
      <c r="A11" s="149" t="s">
        <v>41</v>
      </c>
      <c r="B11" s="122" t="s">
        <v>131</v>
      </c>
      <c r="C11" s="142"/>
      <c r="D11" s="441" t="s">
        <v>1488</v>
      </c>
      <c r="E11" s="440">
        <v>874</v>
      </c>
      <c r="F11" s="356"/>
      <c r="G11" s="356"/>
      <c r="H11" s="356"/>
      <c r="I11" s="356"/>
    </row>
    <row r="12" spans="1:10" ht="15.75">
      <c r="A12" s="170" t="s">
        <v>42</v>
      </c>
      <c r="B12" s="171" t="s">
        <v>1290</v>
      </c>
      <c r="C12" s="142"/>
      <c r="D12" s="387" t="s">
        <v>1556</v>
      </c>
      <c r="E12" s="356"/>
      <c r="F12" s="356"/>
      <c r="G12" s="356"/>
      <c r="H12" s="356"/>
      <c r="I12" s="356"/>
    </row>
    <row r="13" spans="1:10" ht="15.75">
      <c r="A13" s="170" t="s">
        <v>59</v>
      </c>
      <c r="B13" s="104" t="s">
        <v>1314</v>
      </c>
      <c r="C13" s="142"/>
      <c r="D13" s="386" t="s">
        <v>1231</v>
      </c>
      <c r="E13" s="356"/>
      <c r="F13" s="356"/>
      <c r="G13" s="356"/>
      <c r="H13" s="356"/>
      <c r="I13" s="356"/>
      <c r="J13" s="189"/>
    </row>
    <row r="14" spans="1:10" ht="15.75">
      <c r="A14" s="170" t="s">
        <v>44</v>
      </c>
      <c r="B14" s="171" t="s">
        <v>1315</v>
      </c>
      <c r="C14" s="142"/>
      <c r="D14" s="386" t="s">
        <v>1232</v>
      </c>
      <c r="E14" s="356"/>
      <c r="F14" s="356"/>
      <c r="G14" s="356"/>
      <c r="H14" s="356"/>
      <c r="I14" s="356"/>
      <c r="J14" s="189"/>
    </row>
    <row r="15" spans="1:10" ht="15.75">
      <c r="A15" s="170" t="s">
        <v>45</v>
      </c>
      <c r="B15" s="171" t="s">
        <v>81</v>
      </c>
      <c r="D15" s="386" t="s">
        <v>1233</v>
      </c>
      <c r="E15" s="356"/>
      <c r="F15" s="356"/>
      <c r="G15" s="356"/>
      <c r="H15" s="356"/>
      <c r="I15" s="356"/>
      <c r="J15" s="189"/>
    </row>
    <row r="16" spans="1:10" ht="15.75">
      <c r="A16" s="170" t="s">
        <v>46</v>
      </c>
      <c r="B16" s="252" t="s">
        <v>1515</v>
      </c>
      <c r="C16" s="142"/>
      <c r="D16" s="386" t="s">
        <v>1234</v>
      </c>
      <c r="E16" s="356"/>
      <c r="F16" s="356"/>
      <c r="G16" s="356"/>
      <c r="H16" s="356"/>
      <c r="I16" s="356"/>
      <c r="J16" s="189"/>
    </row>
    <row r="17" spans="1:10" ht="15">
      <c r="A17" s="170" t="s">
        <v>11</v>
      </c>
      <c r="B17" s="171" t="s">
        <v>1514</v>
      </c>
      <c r="C17" s="142"/>
      <c r="D17" s="445" t="s">
        <v>1569</v>
      </c>
      <c r="E17" s="446"/>
      <c r="F17" s="446"/>
      <c r="G17" s="446"/>
      <c r="H17" s="446"/>
      <c r="J17" s="189"/>
    </row>
    <row r="18" spans="1:10" ht="15">
      <c r="A18" s="170" t="s">
        <v>1304</v>
      </c>
      <c r="B18" s="171" t="s">
        <v>1305</v>
      </c>
      <c r="C18" s="142"/>
      <c r="D18" s="445" t="s">
        <v>1570</v>
      </c>
      <c r="E18" s="446"/>
      <c r="F18" s="446"/>
      <c r="G18" s="446"/>
      <c r="H18" s="446"/>
      <c r="I18" s="446"/>
      <c r="J18" s="189"/>
    </row>
    <row r="19" spans="1:10" ht="15">
      <c r="A19" s="170" t="s">
        <v>10</v>
      </c>
      <c r="B19" s="171" t="s">
        <v>1546</v>
      </c>
      <c r="C19" s="142"/>
      <c r="D19" s="445" t="s">
        <v>1568</v>
      </c>
      <c r="E19" s="446"/>
      <c r="F19" s="446"/>
      <c r="G19" s="446"/>
      <c r="H19" s="446"/>
      <c r="I19" s="446"/>
      <c r="J19" s="189"/>
    </row>
    <row r="20" spans="1:10" ht="15">
      <c r="A20" s="170" t="s">
        <v>12</v>
      </c>
      <c r="B20" s="171" t="s">
        <v>1311</v>
      </c>
      <c r="C20" s="142"/>
      <c r="D20" s="171"/>
    </row>
    <row r="21" spans="1:10" ht="15">
      <c r="A21" s="170" t="s">
        <v>56</v>
      </c>
      <c r="B21" s="171" t="s">
        <v>1294</v>
      </c>
      <c r="C21" s="142"/>
    </row>
    <row r="22" spans="1:10" ht="15">
      <c r="A22" s="170" t="s">
        <v>47</v>
      </c>
      <c r="B22" s="171" t="s">
        <v>172</v>
      </c>
      <c r="C22" s="142"/>
    </row>
    <row r="23" spans="1:10" ht="15">
      <c r="A23" s="170" t="s">
        <v>58</v>
      </c>
      <c r="B23" s="171" t="s">
        <v>64</v>
      </c>
      <c r="C23" s="142"/>
    </row>
    <row r="24" spans="1:10" ht="15">
      <c r="A24" s="170" t="s">
        <v>13</v>
      </c>
      <c r="B24" s="171" t="s">
        <v>659</v>
      </c>
      <c r="C24" s="142"/>
    </row>
    <row r="25" spans="1:10" ht="15">
      <c r="A25" s="170" t="s">
        <v>57</v>
      </c>
      <c r="B25" s="171" t="s">
        <v>63</v>
      </c>
      <c r="C25" s="142"/>
    </row>
    <row r="26" spans="1:10" ht="15">
      <c r="A26" s="170" t="s">
        <v>15</v>
      </c>
      <c r="B26" s="171"/>
      <c r="C26" s="142"/>
    </row>
    <row r="27" spans="1:10">
      <c r="A27" s="155"/>
      <c r="B27" s="156"/>
      <c r="C27" s="148"/>
    </row>
    <row r="28" spans="1:10">
      <c r="A28" s="104" t="s">
        <v>145</v>
      </c>
      <c r="B28" s="188"/>
    </row>
    <row r="29" spans="1:10">
      <c r="A29" s="103" t="s">
        <v>146</v>
      </c>
      <c r="B29" s="188"/>
    </row>
    <row r="30" spans="1:10">
      <c r="B30" s="188"/>
    </row>
  </sheetData>
  <conditionalFormatting sqref="B28:B30">
    <cfRule type="duplicateValues" dxfId="23" priority="1" stopIfTrue="1"/>
  </conditionalFormatting>
  <hyperlinks>
    <hyperlink ref="A29" r:id="rId1" location="intro"/>
    <hyperlink ref="D1" location="'ProLiant Smart Buy Servers'!A1" display="Summary"/>
  </hyperlinks>
  <pageMargins left="0.7" right="0.7" top="0.75" bottom="0.75" header="0.3" footer="0.3"/>
  <pageSetup scale="47" fitToHeight="4" orientation="portrait"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zoomScale="80" zoomScaleNormal="80" workbookViewId="0">
      <selection activeCell="A12" sqref="A12:B24"/>
    </sheetView>
  </sheetViews>
  <sheetFormatPr defaultColWidth="8.88671875" defaultRowHeight="14.25"/>
  <cols>
    <col min="1" max="1" width="18.109375" style="105" customWidth="1"/>
    <col min="2" max="2" width="61.5546875" style="105" customWidth="1"/>
    <col min="3" max="3" width="14.6640625" style="105" customWidth="1"/>
    <col min="4" max="16384" width="8.88671875" style="105"/>
  </cols>
  <sheetData>
    <row r="1" spans="1:10" ht="15">
      <c r="A1" s="186" t="s">
        <v>1317</v>
      </c>
      <c r="B1" s="141"/>
      <c r="C1" s="138"/>
      <c r="D1" s="311" t="s">
        <v>117</v>
      </c>
    </row>
    <row r="2" spans="1:10">
      <c r="A2" s="141"/>
      <c r="B2" s="141"/>
      <c r="C2" s="142"/>
    </row>
    <row r="3" spans="1:10" ht="15">
      <c r="A3" s="143" t="s">
        <v>131</v>
      </c>
      <c r="B3" s="252" t="s">
        <v>1316</v>
      </c>
      <c r="C3" s="142"/>
    </row>
    <row r="4" spans="1:10" ht="15">
      <c r="A4" s="144" t="s">
        <v>62</v>
      </c>
      <c r="B4" s="127">
        <f>VLOOKUP($B$3,'ProLiant Smart Buy Servers'!B:Q,10,FALSE)</f>
        <v>6499</v>
      </c>
      <c r="C4" s="142"/>
    </row>
    <row r="5" spans="1:10" ht="21.75" customHeight="1">
      <c r="A5" s="145" t="s">
        <v>713</v>
      </c>
      <c r="B5" s="140">
        <f>VLOOKUP($B$3,'ProLiant Smart Buy Servers'!B:Q,13,FALSE)</f>
        <v>3642</v>
      </c>
      <c r="C5" s="142"/>
    </row>
    <row r="6" spans="1:10" ht="15">
      <c r="A6" s="143"/>
      <c r="B6" s="146"/>
      <c r="C6" s="142"/>
    </row>
    <row r="7" spans="1:10" ht="15">
      <c r="A7" s="143"/>
      <c r="B7" s="146"/>
      <c r="C7" s="142"/>
    </row>
    <row r="8" spans="1:10" ht="15">
      <c r="A8" s="143" t="s">
        <v>39</v>
      </c>
      <c r="B8" s="171" t="s">
        <v>1325</v>
      </c>
      <c r="C8" s="142"/>
    </row>
    <row r="9" spans="1:10" ht="15">
      <c r="A9" s="143" t="s">
        <v>40</v>
      </c>
      <c r="B9" s="252" t="s">
        <v>1317</v>
      </c>
      <c r="C9" s="142"/>
    </row>
    <row r="10" spans="1:10" ht="15.75">
      <c r="A10" s="147"/>
      <c r="B10" s="131"/>
      <c r="C10" s="148"/>
      <c r="D10" s="149" t="s">
        <v>1230</v>
      </c>
      <c r="E10" s="356"/>
      <c r="F10" s="356"/>
      <c r="G10" s="356"/>
      <c r="H10" s="356"/>
      <c r="I10" s="356"/>
    </row>
    <row r="11" spans="1:10" ht="15.75">
      <c r="A11" s="149" t="s">
        <v>41</v>
      </c>
      <c r="B11" s="122" t="s">
        <v>131</v>
      </c>
      <c r="C11" s="142"/>
      <c r="D11" s="441" t="s">
        <v>1488</v>
      </c>
      <c r="E11" s="440">
        <v>874</v>
      </c>
      <c r="F11" s="356"/>
      <c r="G11" s="356"/>
      <c r="H11" s="356"/>
      <c r="I11" s="356"/>
    </row>
    <row r="12" spans="1:10" ht="15.75">
      <c r="A12" s="170" t="s">
        <v>42</v>
      </c>
      <c r="B12" s="171" t="s">
        <v>1290</v>
      </c>
      <c r="C12" s="142"/>
      <c r="D12" s="387" t="s">
        <v>1556</v>
      </c>
      <c r="E12" s="356"/>
      <c r="F12" s="356"/>
      <c r="G12" s="356"/>
      <c r="H12" s="356"/>
      <c r="I12" s="356"/>
    </row>
    <row r="13" spans="1:10" ht="15.75">
      <c r="A13" s="170" t="s">
        <v>59</v>
      </c>
      <c r="B13" s="104" t="s">
        <v>1318</v>
      </c>
      <c r="C13" s="142"/>
      <c r="D13" s="386" t="s">
        <v>1231</v>
      </c>
      <c r="E13" s="356"/>
      <c r="F13" s="356"/>
      <c r="G13" s="356"/>
      <c r="H13" s="356"/>
      <c r="I13" s="356"/>
      <c r="J13" s="189"/>
    </row>
    <row r="14" spans="1:10" ht="15.75">
      <c r="A14" s="170" t="s">
        <v>44</v>
      </c>
      <c r="B14" s="171" t="s">
        <v>1319</v>
      </c>
      <c r="C14" s="142"/>
      <c r="D14" s="386" t="s">
        <v>1232</v>
      </c>
      <c r="E14" s="356"/>
      <c r="F14" s="356"/>
      <c r="G14" s="356"/>
      <c r="H14" s="356"/>
      <c r="I14" s="356"/>
      <c r="J14" s="189"/>
    </row>
    <row r="15" spans="1:10" ht="15.75">
      <c r="A15" s="170" t="s">
        <v>45</v>
      </c>
      <c r="B15" s="171" t="s">
        <v>81</v>
      </c>
      <c r="D15" s="386" t="s">
        <v>1233</v>
      </c>
      <c r="E15" s="356"/>
      <c r="F15" s="356"/>
      <c r="G15" s="356"/>
      <c r="H15" s="356"/>
      <c r="I15" s="356"/>
      <c r="J15" s="189"/>
    </row>
    <row r="16" spans="1:10" ht="15.75">
      <c r="A16" s="170" t="s">
        <v>46</v>
      </c>
      <c r="B16" s="252" t="s">
        <v>1515</v>
      </c>
      <c r="C16" s="142"/>
      <c r="D16" s="386" t="s">
        <v>1234</v>
      </c>
      <c r="E16" s="356"/>
      <c r="F16" s="356"/>
      <c r="G16" s="356"/>
      <c r="H16" s="356"/>
      <c r="I16" s="356"/>
      <c r="J16" s="189"/>
    </row>
    <row r="17" spans="1:10" ht="15">
      <c r="A17" s="170" t="s">
        <v>11</v>
      </c>
      <c r="B17" s="171" t="s">
        <v>1514</v>
      </c>
      <c r="C17" s="142"/>
      <c r="D17" s="445" t="s">
        <v>1569</v>
      </c>
      <c r="E17" s="446"/>
      <c r="F17" s="446"/>
      <c r="G17" s="446"/>
      <c r="H17" s="446"/>
      <c r="J17" s="189"/>
    </row>
    <row r="18" spans="1:10" ht="15">
      <c r="A18" s="170" t="s">
        <v>1304</v>
      </c>
      <c r="B18" s="171" t="s">
        <v>1306</v>
      </c>
      <c r="C18" s="142"/>
      <c r="D18" s="445" t="s">
        <v>1570</v>
      </c>
      <c r="E18" s="446"/>
      <c r="F18" s="446"/>
      <c r="G18" s="446"/>
      <c r="H18" s="446"/>
      <c r="I18" s="446"/>
      <c r="J18" s="189"/>
    </row>
    <row r="19" spans="1:10" ht="15">
      <c r="A19" s="170" t="s">
        <v>10</v>
      </c>
      <c r="B19" s="171" t="s">
        <v>1546</v>
      </c>
      <c r="C19" s="142"/>
      <c r="D19" s="445" t="s">
        <v>1568</v>
      </c>
      <c r="E19" s="446"/>
      <c r="F19" s="446"/>
      <c r="G19" s="446"/>
      <c r="H19" s="446"/>
      <c r="I19" s="446"/>
      <c r="J19" s="189"/>
    </row>
    <row r="20" spans="1:10" ht="15">
      <c r="A20" s="170" t="s">
        <v>12</v>
      </c>
      <c r="B20" s="171" t="s">
        <v>1311</v>
      </c>
      <c r="C20" s="142"/>
    </row>
    <row r="21" spans="1:10" ht="15">
      <c r="A21" s="170" t="s">
        <v>56</v>
      </c>
      <c r="B21" s="171" t="s">
        <v>1303</v>
      </c>
      <c r="C21" s="142"/>
    </row>
    <row r="22" spans="1:10" ht="15">
      <c r="A22" s="170" t="s">
        <v>47</v>
      </c>
      <c r="B22" s="171" t="s">
        <v>172</v>
      </c>
      <c r="C22" s="142"/>
    </row>
    <row r="23" spans="1:10" ht="15">
      <c r="A23" s="170" t="s">
        <v>58</v>
      </c>
      <c r="B23" s="171" t="s">
        <v>64</v>
      </c>
      <c r="C23" s="142"/>
    </row>
    <row r="24" spans="1:10" ht="15">
      <c r="A24" s="170" t="s">
        <v>13</v>
      </c>
      <c r="B24" s="171" t="s">
        <v>659</v>
      </c>
      <c r="C24" s="142"/>
    </row>
    <row r="25" spans="1:10" ht="15">
      <c r="A25" s="170" t="s">
        <v>57</v>
      </c>
      <c r="B25" s="171" t="s">
        <v>63</v>
      </c>
      <c r="C25" s="142"/>
    </row>
    <row r="26" spans="1:10" ht="15">
      <c r="A26" s="170" t="s">
        <v>15</v>
      </c>
      <c r="B26" s="171"/>
      <c r="C26" s="142"/>
    </row>
    <row r="27" spans="1:10">
      <c r="A27" s="155"/>
      <c r="B27" s="156"/>
      <c r="C27" s="148"/>
    </row>
    <row r="28" spans="1:10">
      <c r="A28" s="104" t="s">
        <v>145</v>
      </c>
      <c r="B28" s="188"/>
    </row>
    <row r="29" spans="1:10">
      <c r="A29" s="103" t="s">
        <v>146</v>
      </c>
      <c r="B29" s="188"/>
    </row>
    <row r="30" spans="1:10">
      <c r="B30" s="188"/>
    </row>
  </sheetData>
  <conditionalFormatting sqref="B28:B30">
    <cfRule type="duplicateValues" dxfId="22" priority="1" stopIfTrue="1"/>
  </conditionalFormatting>
  <hyperlinks>
    <hyperlink ref="A29" r:id="rId1" location="intro"/>
    <hyperlink ref="D1" location="'ProLiant Smart Buy Servers'!A1" display="Summary"/>
  </hyperlinks>
  <pageMargins left="0.7" right="0.7" top="0.75" bottom="0.75" header="0.3" footer="0.3"/>
  <pageSetup scale="47" fitToHeight="4" orientation="portrait"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zoomScale="80" zoomScaleNormal="80" workbookViewId="0">
      <selection activeCell="A12" sqref="A12:B24"/>
    </sheetView>
  </sheetViews>
  <sheetFormatPr defaultColWidth="8.88671875" defaultRowHeight="14.25"/>
  <cols>
    <col min="1" max="1" width="18.109375" style="105" customWidth="1"/>
    <col min="2" max="2" width="61.5546875" style="105" customWidth="1"/>
    <col min="3" max="3" width="14.6640625" style="105" customWidth="1"/>
    <col min="4" max="16384" width="8.88671875" style="105"/>
  </cols>
  <sheetData>
    <row r="1" spans="1:10" ht="15">
      <c r="A1" s="186" t="s">
        <v>1327</v>
      </c>
      <c r="B1" s="141"/>
      <c r="C1" s="138"/>
      <c r="D1" s="311" t="s">
        <v>117</v>
      </c>
    </row>
    <row r="2" spans="1:10">
      <c r="A2" s="141"/>
      <c r="B2" s="141"/>
      <c r="C2" s="142"/>
    </row>
    <row r="3" spans="1:10" ht="15">
      <c r="A3" s="143" t="s">
        <v>131</v>
      </c>
      <c r="B3" s="252" t="s">
        <v>1326</v>
      </c>
      <c r="C3" s="142"/>
    </row>
    <row r="4" spans="1:10" ht="15">
      <c r="A4" s="144" t="s">
        <v>62</v>
      </c>
      <c r="B4" s="127">
        <f>VLOOKUP($B$3,'ProLiant Smart Buy Servers'!B:Q,10,FALSE)</f>
        <v>6949</v>
      </c>
      <c r="C4" s="142"/>
    </row>
    <row r="5" spans="1:10" ht="21.75" customHeight="1">
      <c r="A5" s="145" t="s">
        <v>713</v>
      </c>
      <c r="B5" s="140">
        <f>VLOOKUP($B$3,'ProLiant Smart Buy Servers'!B:Q,13,FALSE)</f>
        <v>2903</v>
      </c>
      <c r="C5" s="142"/>
    </row>
    <row r="6" spans="1:10" ht="15">
      <c r="A6" s="143"/>
      <c r="B6" s="146"/>
      <c r="C6" s="142"/>
    </row>
    <row r="7" spans="1:10" ht="15">
      <c r="A7" s="143"/>
      <c r="B7" s="146"/>
      <c r="C7" s="142"/>
    </row>
    <row r="8" spans="1:10" ht="15">
      <c r="A8" s="143" t="s">
        <v>39</v>
      </c>
      <c r="B8" s="171" t="s">
        <v>1330</v>
      </c>
      <c r="C8" s="142"/>
    </row>
    <row r="9" spans="1:10" ht="15">
      <c r="A9" s="143" t="s">
        <v>40</v>
      </c>
      <c r="B9" s="252" t="s">
        <v>1327</v>
      </c>
      <c r="C9" s="142"/>
    </row>
    <row r="10" spans="1:10" ht="15">
      <c r="A10" s="147"/>
      <c r="B10" s="131"/>
      <c r="C10" s="148"/>
    </row>
    <row r="11" spans="1:10" ht="15.75">
      <c r="A11" s="149" t="s">
        <v>41</v>
      </c>
      <c r="B11" s="122" t="s">
        <v>131</v>
      </c>
      <c r="C11" s="142"/>
      <c r="D11" s="149" t="s">
        <v>1230</v>
      </c>
      <c r="E11" s="356"/>
      <c r="F11" s="356"/>
      <c r="G11" s="356"/>
      <c r="H11" s="356"/>
      <c r="I11" s="356"/>
    </row>
    <row r="12" spans="1:10" ht="15.75">
      <c r="A12" s="170" t="s">
        <v>42</v>
      </c>
      <c r="B12" s="171" t="s">
        <v>1290</v>
      </c>
      <c r="C12" s="142"/>
      <c r="D12" s="441" t="s">
        <v>1488</v>
      </c>
      <c r="E12" s="440">
        <v>874</v>
      </c>
      <c r="F12" s="356"/>
      <c r="G12" s="356"/>
      <c r="H12" s="356"/>
      <c r="I12" s="356"/>
    </row>
    <row r="13" spans="1:10" ht="15.75">
      <c r="A13" s="170" t="s">
        <v>59</v>
      </c>
      <c r="B13" s="104" t="s">
        <v>1328</v>
      </c>
      <c r="C13" s="142"/>
      <c r="D13" s="387" t="s">
        <v>1556</v>
      </c>
      <c r="E13" s="356"/>
      <c r="F13" s="356"/>
      <c r="G13" s="356"/>
      <c r="H13" s="356"/>
      <c r="I13" s="356"/>
    </row>
    <row r="14" spans="1:10" ht="15.75">
      <c r="A14" s="170" t="s">
        <v>44</v>
      </c>
      <c r="B14" s="171" t="s">
        <v>1319</v>
      </c>
      <c r="C14" s="142"/>
      <c r="D14" s="386" t="s">
        <v>1231</v>
      </c>
      <c r="E14" s="356"/>
      <c r="F14" s="356"/>
      <c r="G14" s="356"/>
      <c r="H14" s="356"/>
      <c r="I14" s="356"/>
      <c r="J14" s="189"/>
    </row>
    <row r="15" spans="1:10" ht="15.75">
      <c r="A15" s="170" t="s">
        <v>45</v>
      </c>
      <c r="B15" s="171" t="s">
        <v>1329</v>
      </c>
      <c r="D15" s="386" t="s">
        <v>1232</v>
      </c>
      <c r="E15" s="356"/>
      <c r="F15" s="356"/>
      <c r="G15" s="356"/>
      <c r="H15" s="356"/>
      <c r="I15" s="356"/>
      <c r="J15" s="189"/>
    </row>
    <row r="16" spans="1:10" ht="15.75">
      <c r="A16" s="170" t="s">
        <v>46</v>
      </c>
      <c r="B16" s="252" t="s">
        <v>1547</v>
      </c>
      <c r="C16" s="142"/>
      <c r="D16" s="386" t="s">
        <v>1233</v>
      </c>
      <c r="E16" s="356"/>
      <c r="F16" s="356"/>
      <c r="G16" s="356"/>
      <c r="H16" s="356"/>
      <c r="I16" s="356"/>
      <c r="J16" s="189"/>
    </row>
    <row r="17" spans="1:10" ht="15.75">
      <c r="A17" s="170" t="s">
        <v>11</v>
      </c>
      <c r="B17" s="171" t="s">
        <v>1514</v>
      </c>
      <c r="C17" s="142"/>
      <c r="D17" s="386" t="s">
        <v>1234</v>
      </c>
      <c r="E17" s="356"/>
      <c r="F17" s="356"/>
      <c r="G17" s="356"/>
      <c r="H17" s="356"/>
      <c r="I17" s="356"/>
      <c r="J17" s="189"/>
    </row>
    <row r="18" spans="1:10" ht="15">
      <c r="A18" s="170" t="s">
        <v>1304</v>
      </c>
      <c r="B18" s="171" t="s">
        <v>1434</v>
      </c>
      <c r="C18" s="142"/>
      <c r="D18" s="445" t="s">
        <v>1569</v>
      </c>
      <c r="E18" s="446"/>
      <c r="F18" s="446"/>
      <c r="G18" s="446"/>
      <c r="H18" s="446"/>
      <c r="J18" s="189"/>
    </row>
    <row r="19" spans="1:10" ht="15">
      <c r="A19" s="170" t="s">
        <v>10</v>
      </c>
      <c r="B19" s="171" t="s">
        <v>1532</v>
      </c>
      <c r="C19" s="142"/>
      <c r="D19" s="445" t="s">
        <v>1570</v>
      </c>
      <c r="E19" s="446"/>
      <c r="F19" s="446"/>
      <c r="G19" s="446"/>
      <c r="H19" s="446"/>
      <c r="I19" s="446"/>
      <c r="J19" s="189"/>
    </row>
    <row r="20" spans="1:10" ht="15">
      <c r="A20" s="170" t="s">
        <v>12</v>
      </c>
      <c r="B20" s="171" t="s">
        <v>1299</v>
      </c>
      <c r="C20" s="142"/>
      <c r="D20" s="445" t="s">
        <v>1568</v>
      </c>
      <c r="E20" s="446"/>
      <c r="F20" s="446"/>
      <c r="G20" s="446"/>
      <c r="H20" s="446"/>
      <c r="I20" s="446"/>
      <c r="J20" s="189"/>
    </row>
    <row r="21" spans="1:10" ht="15">
      <c r="A21" s="170" t="s">
        <v>56</v>
      </c>
      <c r="B21" s="171" t="s">
        <v>1303</v>
      </c>
      <c r="C21" s="142"/>
    </row>
    <row r="22" spans="1:10" ht="15">
      <c r="A22" s="170" t="s">
        <v>47</v>
      </c>
      <c r="B22" s="171" t="s">
        <v>1551</v>
      </c>
      <c r="C22" s="142"/>
    </row>
    <row r="23" spans="1:10" ht="15">
      <c r="A23" s="170" t="s">
        <v>58</v>
      </c>
      <c r="B23" s="171" t="s">
        <v>64</v>
      </c>
      <c r="C23" s="142"/>
    </row>
    <row r="24" spans="1:10" ht="15">
      <c r="A24" s="170" t="s">
        <v>13</v>
      </c>
      <c r="B24" s="171" t="s">
        <v>659</v>
      </c>
      <c r="C24" s="142"/>
    </row>
    <row r="25" spans="1:10" ht="15">
      <c r="A25" s="170" t="s">
        <v>57</v>
      </c>
      <c r="B25" s="171" t="s">
        <v>63</v>
      </c>
      <c r="C25" s="142"/>
    </row>
    <row r="26" spans="1:10" ht="15">
      <c r="A26" s="170" t="s">
        <v>15</v>
      </c>
      <c r="B26" s="171"/>
      <c r="C26" s="142"/>
    </row>
    <row r="27" spans="1:10">
      <c r="A27" s="155"/>
      <c r="B27" s="156"/>
      <c r="C27" s="148"/>
    </row>
    <row r="28" spans="1:10">
      <c r="A28" s="104" t="s">
        <v>145</v>
      </c>
      <c r="B28" s="188"/>
    </row>
    <row r="29" spans="1:10">
      <c r="A29" s="103" t="s">
        <v>146</v>
      </c>
      <c r="B29" s="188"/>
    </row>
    <row r="30" spans="1:10">
      <c r="B30" s="188"/>
    </row>
  </sheetData>
  <conditionalFormatting sqref="B28:B30">
    <cfRule type="duplicateValues" dxfId="21" priority="1" stopIfTrue="1"/>
  </conditionalFormatting>
  <hyperlinks>
    <hyperlink ref="A29" r:id="rId1" location="intro"/>
    <hyperlink ref="D1" location="'ProLiant Smart Buy Servers'!A1" display="Summary"/>
  </hyperlinks>
  <pageMargins left="0.7" right="0.7" top="0.75" bottom="0.75" header="0.3" footer="0.3"/>
  <pageSetup scale="47" fitToHeight="4" orientation="portrait"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30"/>
  <sheetViews>
    <sheetView zoomScale="80" zoomScaleNormal="80" workbookViewId="0">
      <selection activeCell="A12" sqref="A12:B24"/>
    </sheetView>
  </sheetViews>
  <sheetFormatPr defaultColWidth="8.88671875" defaultRowHeight="14.25"/>
  <cols>
    <col min="1" max="1" width="18.109375" style="105" customWidth="1"/>
    <col min="2" max="2" width="61.5546875" style="105" customWidth="1"/>
    <col min="3" max="3" width="14.6640625" style="105" customWidth="1"/>
    <col min="4" max="16384" width="8.88671875" style="105"/>
  </cols>
  <sheetData>
    <row r="1" spans="1:10" ht="15">
      <c r="A1" s="186" t="s">
        <v>1617</v>
      </c>
      <c r="B1" s="141"/>
      <c r="C1" s="138"/>
      <c r="D1" s="311" t="s">
        <v>117</v>
      </c>
    </row>
    <row r="2" spans="1:10">
      <c r="A2" s="141"/>
      <c r="B2" s="141"/>
      <c r="C2" s="142"/>
    </row>
    <row r="3" spans="1:10" ht="15">
      <c r="A3" s="143" t="s">
        <v>131</v>
      </c>
      <c r="B3" s="252" t="s">
        <v>1594</v>
      </c>
      <c r="C3" s="142"/>
    </row>
    <row r="4" spans="1:10" ht="15">
      <c r="A4" s="144" t="s">
        <v>62</v>
      </c>
      <c r="B4" s="127">
        <f>VLOOKUP($B$3,'ProLiant Smart Buy Servers'!B:Q,10,FALSE)</f>
        <v>8399</v>
      </c>
      <c r="C4" s="142"/>
    </row>
    <row r="5" spans="1:10" ht="21.75" customHeight="1">
      <c r="A5" s="145" t="s">
        <v>713</v>
      </c>
      <c r="B5" s="140">
        <f>VLOOKUP($B$3,'ProLiant Smart Buy Servers'!B:Q,13,FALSE)</f>
        <v>4329</v>
      </c>
      <c r="C5" s="142"/>
    </row>
    <row r="6" spans="1:10" ht="15">
      <c r="A6" s="143"/>
      <c r="B6" s="146"/>
      <c r="C6" s="142"/>
    </row>
    <row r="7" spans="1:10" ht="15">
      <c r="A7" s="143"/>
      <c r="B7" s="146"/>
      <c r="C7" s="142"/>
    </row>
    <row r="8" spans="1:10" ht="15">
      <c r="A8" s="143" t="s">
        <v>39</v>
      </c>
      <c r="B8" s="171" t="s">
        <v>1618</v>
      </c>
      <c r="C8" s="142"/>
    </row>
    <row r="9" spans="1:10" ht="15">
      <c r="A9" s="143" t="s">
        <v>40</v>
      </c>
      <c r="B9" s="252" t="s">
        <v>1617</v>
      </c>
      <c r="C9" s="142"/>
    </row>
    <row r="10" spans="1:10" ht="15.75">
      <c r="A10" s="147"/>
      <c r="B10" s="131"/>
      <c r="C10" s="148"/>
      <c r="D10" s="149" t="s">
        <v>1230</v>
      </c>
      <c r="E10" s="356"/>
      <c r="F10" s="356"/>
      <c r="G10" s="356"/>
      <c r="H10" s="356"/>
      <c r="I10" s="356"/>
    </row>
    <row r="11" spans="1:10" ht="15.75">
      <c r="A11" s="149" t="s">
        <v>41</v>
      </c>
      <c r="B11" s="122" t="s">
        <v>131</v>
      </c>
      <c r="C11" s="142"/>
      <c r="D11" s="441" t="s">
        <v>1488</v>
      </c>
      <c r="E11" s="440">
        <v>874</v>
      </c>
      <c r="F11" s="356"/>
      <c r="G11" s="356"/>
      <c r="H11" s="356"/>
      <c r="I11" s="356"/>
    </row>
    <row r="12" spans="1:10" ht="15.75">
      <c r="A12" s="170" t="s">
        <v>42</v>
      </c>
      <c r="B12" s="171" t="s">
        <v>1290</v>
      </c>
      <c r="C12" s="142"/>
      <c r="D12" s="387" t="s">
        <v>1556</v>
      </c>
      <c r="E12" s="356"/>
      <c r="F12" s="356"/>
      <c r="G12" s="356"/>
      <c r="H12" s="356"/>
      <c r="I12" s="356"/>
    </row>
    <row r="13" spans="1:10" ht="15.75">
      <c r="A13" s="170" t="s">
        <v>59</v>
      </c>
      <c r="B13" s="104" t="s">
        <v>1629</v>
      </c>
      <c r="C13" s="142"/>
      <c r="D13" s="386" t="s">
        <v>1231</v>
      </c>
      <c r="E13" s="356"/>
      <c r="F13" s="356"/>
      <c r="G13" s="356"/>
      <c r="H13" s="356"/>
      <c r="I13" s="356"/>
      <c r="J13" s="189"/>
    </row>
    <row r="14" spans="1:10" ht="15.75">
      <c r="A14" s="170" t="s">
        <v>44</v>
      </c>
      <c r="B14" s="171" t="s">
        <v>1319</v>
      </c>
      <c r="C14" s="142"/>
      <c r="D14" s="386" t="s">
        <v>1232</v>
      </c>
      <c r="E14" s="356"/>
      <c r="F14" s="356"/>
      <c r="G14" s="356"/>
      <c r="H14" s="356"/>
      <c r="I14" s="356"/>
      <c r="J14" s="189"/>
    </row>
    <row r="15" spans="1:10" ht="15.75">
      <c r="A15" s="170" t="s">
        <v>45</v>
      </c>
      <c r="B15" s="171" t="s">
        <v>81</v>
      </c>
      <c r="D15" s="386" t="s">
        <v>1233</v>
      </c>
      <c r="E15" s="356"/>
      <c r="F15" s="356"/>
      <c r="G15" s="356"/>
      <c r="H15" s="356"/>
      <c r="I15" s="356"/>
      <c r="J15" s="189"/>
    </row>
    <row r="16" spans="1:10" ht="15.75">
      <c r="A16" s="170" t="s">
        <v>46</v>
      </c>
      <c r="B16" s="252" t="s">
        <v>1515</v>
      </c>
      <c r="C16" s="142"/>
      <c r="D16" s="386" t="s">
        <v>1234</v>
      </c>
      <c r="E16" s="356"/>
      <c r="F16" s="356"/>
      <c r="G16" s="356"/>
      <c r="H16" s="356"/>
      <c r="I16" s="356"/>
      <c r="J16" s="189"/>
    </row>
    <row r="17" spans="1:10" ht="15">
      <c r="A17" s="170" t="s">
        <v>11</v>
      </c>
      <c r="B17" s="171" t="s">
        <v>1514</v>
      </c>
      <c r="C17" s="142"/>
      <c r="D17" s="456" t="s">
        <v>1569</v>
      </c>
      <c r="E17" s="455"/>
      <c r="F17" s="455"/>
      <c r="G17" s="455"/>
      <c r="H17" s="455"/>
      <c r="J17" s="189"/>
    </row>
    <row r="18" spans="1:10" ht="15">
      <c r="A18" s="170" t="s">
        <v>1304</v>
      </c>
      <c r="B18" s="171" t="s">
        <v>1434</v>
      </c>
      <c r="C18" s="142"/>
      <c r="D18" s="456" t="s">
        <v>1570</v>
      </c>
      <c r="E18" s="455"/>
      <c r="F18" s="455"/>
      <c r="G18" s="455"/>
      <c r="H18" s="455"/>
      <c r="I18" s="455"/>
      <c r="J18" s="189"/>
    </row>
    <row r="19" spans="1:10" ht="15">
      <c r="A19" s="170" t="s">
        <v>10</v>
      </c>
      <c r="B19" s="171" t="s">
        <v>1532</v>
      </c>
      <c r="C19" s="142"/>
      <c r="D19" s="456" t="s">
        <v>1568</v>
      </c>
      <c r="E19" s="455"/>
      <c r="F19" s="455"/>
      <c r="G19" s="455"/>
      <c r="H19" s="455"/>
      <c r="I19" s="455"/>
      <c r="J19" s="189"/>
    </row>
    <row r="20" spans="1:10" ht="15">
      <c r="A20" s="170" t="s">
        <v>12</v>
      </c>
      <c r="B20" s="171" t="s">
        <v>1311</v>
      </c>
      <c r="C20" s="142"/>
    </row>
    <row r="21" spans="1:10" ht="15">
      <c r="A21" s="170" t="s">
        <v>56</v>
      </c>
      <c r="B21" s="171" t="s">
        <v>1303</v>
      </c>
      <c r="C21" s="142"/>
    </row>
    <row r="22" spans="1:10" ht="15">
      <c r="A22" s="170" t="s">
        <v>47</v>
      </c>
      <c r="B22" s="171" t="s">
        <v>172</v>
      </c>
      <c r="C22" s="142"/>
    </row>
    <row r="23" spans="1:10" ht="15">
      <c r="A23" s="170" t="s">
        <v>58</v>
      </c>
      <c r="B23" s="171" t="s">
        <v>64</v>
      </c>
      <c r="C23" s="142"/>
    </row>
    <row r="24" spans="1:10" ht="15">
      <c r="A24" s="170" t="s">
        <v>13</v>
      </c>
      <c r="B24" s="171" t="s">
        <v>659</v>
      </c>
      <c r="C24" s="142"/>
    </row>
    <row r="25" spans="1:10" ht="15">
      <c r="A25" s="170" t="s">
        <v>57</v>
      </c>
      <c r="B25" s="171" t="s">
        <v>63</v>
      </c>
      <c r="C25" s="142"/>
    </row>
    <row r="26" spans="1:10" ht="15">
      <c r="A26" s="170" t="s">
        <v>15</v>
      </c>
      <c r="B26" s="171"/>
      <c r="C26" s="142"/>
    </row>
    <row r="27" spans="1:10">
      <c r="A27" s="155"/>
      <c r="B27" s="156"/>
      <c r="C27" s="148"/>
    </row>
    <row r="28" spans="1:10">
      <c r="A28" s="104" t="s">
        <v>145</v>
      </c>
      <c r="B28" s="188"/>
    </row>
    <row r="29" spans="1:10">
      <c r="A29" s="103" t="s">
        <v>146</v>
      </c>
      <c r="B29" s="188"/>
    </row>
    <row r="30" spans="1:10">
      <c r="B30" s="188"/>
    </row>
  </sheetData>
  <conditionalFormatting sqref="B28:B30">
    <cfRule type="duplicateValues" dxfId="20" priority="1" stopIfTrue="1"/>
  </conditionalFormatting>
  <hyperlinks>
    <hyperlink ref="A29" r:id="rId1" location="intro"/>
    <hyperlink ref="D1" location="'ProLiant Smart Buy Servers'!A1" display="Summary"/>
  </hyperlinks>
  <pageMargins left="0.7" right="0.7" top="0.75" bottom="0.75" header="0.3" footer="0.3"/>
  <pageSetup scale="47" fitToHeight="4" orientation="portrait"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80" zoomScaleNormal="80" workbookViewId="0">
      <selection activeCell="A12" sqref="A12:B24"/>
    </sheetView>
  </sheetViews>
  <sheetFormatPr defaultColWidth="8.88671875" defaultRowHeight="12.75"/>
  <cols>
    <col min="1" max="1" width="18.109375" style="189" customWidth="1"/>
    <col min="2" max="2" width="61.5546875" style="189" customWidth="1"/>
    <col min="3" max="3" width="14.6640625" style="189" customWidth="1"/>
    <col min="4" max="16384" width="8.88671875" style="189"/>
  </cols>
  <sheetData>
    <row r="1" spans="1:9" ht="13.5">
      <c r="A1" s="169" t="s">
        <v>889</v>
      </c>
      <c r="B1" s="141"/>
      <c r="C1" s="138"/>
      <c r="D1" s="311" t="s">
        <v>117</v>
      </c>
    </row>
    <row r="2" spans="1:9">
      <c r="A2" s="141"/>
      <c r="B2" s="141"/>
      <c r="C2" s="142"/>
    </row>
    <row r="3" spans="1:9" ht="13.5">
      <c r="A3" s="143" t="s">
        <v>36</v>
      </c>
      <c r="B3" s="140" t="s">
        <v>848</v>
      </c>
      <c r="C3" s="142"/>
    </row>
    <row r="4" spans="1:9" ht="13.5">
      <c r="A4" s="144" t="s">
        <v>62</v>
      </c>
      <c r="B4" s="127">
        <f>VLOOKUP($B$3,'ProLiant Smart Buy Servers'!B:Q,12,FALSE)</f>
        <v>1254</v>
      </c>
      <c r="C4" s="142"/>
    </row>
    <row r="5" spans="1:9" ht="21.75" customHeight="1">
      <c r="A5" s="145" t="s">
        <v>713</v>
      </c>
      <c r="B5" s="140">
        <f>VLOOKUP($B$3,'ProLiant Smart Buy Servers'!B:Q,13,FALSE)</f>
        <v>437</v>
      </c>
      <c r="C5" s="142"/>
    </row>
    <row r="6" spans="1:9" ht="13.5">
      <c r="A6" s="143"/>
      <c r="B6" s="146"/>
      <c r="C6" s="142"/>
    </row>
    <row r="7" spans="1:9" ht="13.5">
      <c r="A7" s="143"/>
      <c r="B7" s="146"/>
      <c r="C7" s="142"/>
    </row>
    <row r="8" spans="1:9" ht="13.5">
      <c r="A8" s="143" t="s">
        <v>39</v>
      </c>
      <c r="B8" s="146" t="s">
        <v>853</v>
      </c>
      <c r="C8" s="142"/>
    </row>
    <row r="9" spans="1:9" ht="13.5">
      <c r="A9" s="143" t="s">
        <v>40</v>
      </c>
      <c r="B9" s="146" t="s">
        <v>889</v>
      </c>
      <c r="C9" s="142"/>
    </row>
    <row r="10" spans="1:9" ht="15">
      <c r="A10" s="147"/>
      <c r="B10" s="131"/>
      <c r="C10" s="148"/>
      <c r="D10" s="149" t="s">
        <v>1235</v>
      </c>
      <c r="E10" s="343"/>
      <c r="F10" s="343"/>
      <c r="G10" s="343"/>
      <c r="H10" s="339"/>
      <c r="I10" s="339"/>
    </row>
    <row r="11" spans="1:9" ht="15">
      <c r="A11" s="149" t="s">
        <v>41</v>
      </c>
      <c r="B11" s="122"/>
      <c r="C11" s="142"/>
      <c r="D11" s="389" t="s">
        <v>1222</v>
      </c>
      <c r="E11" s="442">
        <v>494</v>
      </c>
      <c r="F11" s="343"/>
      <c r="G11" s="343"/>
      <c r="H11" s="339"/>
      <c r="I11" s="339"/>
    </row>
    <row r="12" spans="1:9" ht="13.5">
      <c r="A12" s="150" t="s">
        <v>42</v>
      </c>
      <c r="B12" s="189" t="s">
        <v>348</v>
      </c>
      <c r="C12" s="142"/>
      <c r="D12" s="1010" t="s">
        <v>1240</v>
      </c>
      <c r="E12" s="1010"/>
      <c r="F12" s="1010"/>
      <c r="G12" s="1010"/>
      <c r="H12" s="1010"/>
      <c r="I12" s="1010"/>
    </row>
    <row r="13" spans="1:9" ht="13.5">
      <c r="A13" s="150" t="s">
        <v>59</v>
      </c>
      <c r="B13" s="189" t="s">
        <v>883</v>
      </c>
      <c r="C13" s="142"/>
      <c r="D13" s="1008" t="s">
        <v>1238</v>
      </c>
      <c r="E13" s="1008"/>
      <c r="F13" s="1008"/>
      <c r="G13" s="1008"/>
      <c r="H13" s="1008"/>
      <c r="I13" s="1008"/>
    </row>
    <row r="14" spans="1:9" ht="13.5">
      <c r="A14" s="151" t="s">
        <v>44</v>
      </c>
      <c r="B14" s="189" t="s">
        <v>890</v>
      </c>
      <c r="C14" s="142"/>
      <c r="D14" s="1008" t="s">
        <v>1236</v>
      </c>
      <c r="E14" s="1008"/>
      <c r="F14" s="1008"/>
      <c r="G14" s="1008"/>
      <c r="H14" s="1008"/>
      <c r="I14" s="1008"/>
    </row>
    <row r="15" spans="1:9" ht="13.5">
      <c r="A15" s="150" t="s">
        <v>45</v>
      </c>
      <c r="B15" s="190" t="s">
        <v>349</v>
      </c>
      <c r="C15" s="142"/>
      <c r="D15" s="1009" t="s">
        <v>1233</v>
      </c>
      <c r="E15" s="1008"/>
      <c r="F15" s="1008"/>
      <c r="G15" s="1008"/>
      <c r="H15" s="1008"/>
      <c r="I15" s="1008"/>
    </row>
    <row r="16" spans="1:9" ht="13.5">
      <c r="A16" s="150" t="s">
        <v>46</v>
      </c>
      <c r="B16" s="189" t="s">
        <v>316</v>
      </c>
      <c r="C16" s="142"/>
      <c r="D16" s="446" t="s">
        <v>1234</v>
      </c>
      <c r="E16" s="446"/>
      <c r="F16" s="446"/>
      <c r="G16" s="446"/>
      <c r="H16" s="446"/>
      <c r="I16" s="446"/>
    </row>
    <row r="17" spans="1:9" ht="15">
      <c r="A17" s="150" t="s">
        <v>11</v>
      </c>
      <c r="B17" s="189" t="s">
        <v>64</v>
      </c>
      <c r="C17" s="142"/>
      <c r="D17" s="445" t="s">
        <v>1568</v>
      </c>
      <c r="E17" s="446"/>
      <c r="F17" s="446"/>
      <c r="G17" s="446"/>
      <c r="H17" s="446"/>
      <c r="I17" s="105"/>
    </row>
    <row r="18" spans="1:9" ht="15">
      <c r="A18" s="191" t="s">
        <v>10</v>
      </c>
      <c r="B18" s="189" t="s">
        <v>215</v>
      </c>
      <c r="C18" s="142"/>
      <c r="D18" s="445" t="s">
        <v>1569</v>
      </c>
      <c r="E18" s="446"/>
      <c r="F18" s="446"/>
      <c r="G18" s="446"/>
      <c r="H18" s="446"/>
      <c r="I18" s="105"/>
    </row>
    <row r="19" spans="1:9" ht="13.5">
      <c r="A19" s="150" t="s">
        <v>12</v>
      </c>
      <c r="B19" s="189" t="s">
        <v>114</v>
      </c>
      <c r="C19" s="142"/>
      <c r="D19" s="445" t="s">
        <v>1570</v>
      </c>
      <c r="E19" s="446"/>
      <c r="F19" s="446"/>
      <c r="G19" s="446"/>
      <c r="H19" s="446"/>
      <c r="I19" s="446"/>
    </row>
    <row r="20" spans="1:9" ht="13.5">
      <c r="A20" s="150" t="s">
        <v>56</v>
      </c>
      <c r="B20" s="189" t="s">
        <v>216</v>
      </c>
      <c r="C20" s="142"/>
    </row>
    <row r="21" spans="1:9" ht="13.5">
      <c r="A21" s="150" t="s">
        <v>47</v>
      </c>
      <c r="B21" s="189" t="s">
        <v>346</v>
      </c>
      <c r="C21" s="142"/>
    </row>
    <row r="22" spans="1:9" ht="13.5">
      <c r="A22" s="192" t="s">
        <v>6</v>
      </c>
      <c r="B22" s="189" t="s">
        <v>350</v>
      </c>
      <c r="C22" s="142"/>
    </row>
    <row r="23" spans="1:9" ht="13.5">
      <c r="A23" s="150" t="s">
        <v>58</v>
      </c>
      <c r="B23" s="189" t="s">
        <v>64</v>
      </c>
      <c r="C23" s="142"/>
    </row>
    <row r="24" spans="1:9" ht="13.5">
      <c r="A24" s="192" t="s">
        <v>13</v>
      </c>
      <c r="B24" s="135" t="s">
        <v>891</v>
      </c>
      <c r="C24" s="142"/>
    </row>
    <row r="25" spans="1:9" ht="27">
      <c r="A25" s="150" t="s">
        <v>57</v>
      </c>
      <c r="B25" s="288" t="s">
        <v>892</v>
      </c>
      <c r="C25" s="142"/>
    </row>
    <row r="26" spans="1:9" ht="13.5">
      <c r="A26" s="154" t="s">
        <v>15</v>
      </c>
      <c r="C26" s="142"/>
    </row>
    <row r="27" spans="1:9">
      <c r="A27" s="155"/>
      <c r="B27" s="156"/>
      <c r="C27" s="148"/>
    </row>
    <row r="28" spans="1:9">
      <c r="A28" s="104" t="s">
        <v>145</v>
      </c>
      <c r="B28" s="141"/>
      <c r="C28" s="142"/>
    </row>
    <row r="29" spans="1:9">
      <c r="A29" s="103" t="s">
        <v>146</v>
      </c>
    </row>
  </sheetData>
  <mergeCells count="4">
    <mergeCell ref="D12:I12"/>
    <mergeCell ref="D13:I13"/>
    <mergeCell ref="D14:I14"/>
    <mergeCell ref="D15:I15"/>
  </mergeCells>
  <hyperlinks>
    <hyperlink ref="A29" r:id="rId1" location="intro"/>
    <hyperlink ref="D1" location="'ProLiant Smart Buy Servers'!A1" display="Summary"/>
  </hyperlink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zoomScale="80" zoomScaleNormal="80" workbookViewId="0">
      <selection activeCell="D1" sqref="D1"/>
    </sheetView>
  </sheetViews>
  <sheetFormatPr defaultColWidth="8.88671875" defaultRowHeight="14.25"/>
  <cols>
    <col min="1" max="1" width="18.109375" style="105" customWidth="1"/>
    <col min="2" max="2" width="61.5546875" style="105" customWidth="1"/>
    <col min="3" max="3" width="14.6640625" style="105" customWidth="1"/>
    <col min="4" max="16384" width="8.88671875" style="105"/>
  </cols>
  <sheetData>
    <row r="1" spans="1:10" ht="15">
      <c r="A1" s="186" t="s">
        <v>893</v>
      </c>
      <c r="B1" s="141"/>
      <c r="C1" s="138"/>
      <c r="D1" s="311" t="s">
        <v>117</v>
      </c>
    </row>
    <row r="2" spans="1:10">
      <c r="A2" s="141"/>
      <c r="B2" s="141"/>
      <c r="C2" s="142"/>
      <c r="D2" s="104"/>
    </row>
    <row r="3" spans="1:10" ht="15">
      <c r="A3" s="143" t="s">
        <v>36</v>
      </c>
      <c r="B3" s="140" t="s">
        <v>849</v>
      </c>
      <c r="C3" s="142"/>
      <c r="D3" s="104"/>
    </row>
    <row r="4" spans="1:10" ht="15">
      <c r="A4" s="144" t="s">
        <v>62</v>
      </c>
      <c r="B4" s="127">
        <f>VLOOKUP($B$3,'ProLiant Smart Buy Servers'!B:Q,12,FALSE)</f>
        <v>1804</v>
      </c>
      <c r="C4" s="142"/>
      <c r="D4" s="104"/>
    </row>
    <row r="5" spans="1:10" ht="21.75" customHeight="1">
      <c r="A5" s="145" t="s">
        <v>713</v>
      </c>
      <c r="B5" s="140">
        <f>VLOOKUP($B$3,'ProLiant Smart Buy Servers'!B:Q,13,FALSE)</f>
        <v>830</v>
      </c>
      <c r="C5" s="142"/>
      <c r="D5" s="104"/>
    </row>
    <row r="6" spans="1:10" ht="15">
      <c r="A6" s="143"/>
      <c r="B6" s="146"/>
      <c r="C6" s="142"/>
      <c r="D6" s="104"/>
    </row>
    <row r="7" spans="1:10" ht="15">
      <c r="A7" s="143"/>
      <c r="B7" s="146"/>
      <c r="C7" s="142"/>
      <c r="D7" s="104"/>
    </row>
    <row r="8" spans="1:10" ht="15">
      <c r="A8" s="143" t="s">
        <v>39</v>
      </c>
      <c r="B8" s="194" t="s">
        <v>854</v>
      </c>
      <c r="C8" s="142"/>
      <c r="D8" s="104"/>
    </row>
    <row r="9" spans="1:10" ht="15">
      <c r="A9" s="143" t="s">
        <v>40</v>
      </c>
      <c r="B9" s="252" t="s">
        <v>893</v>
      </c>
      <c r="C9" s="142"/>
      <c r="D9" s="104"/>
    </row>
    <row r="10" spans="1:10" ht="4.5" customHeight="1">
      <c r="A10" s="147"/>
      <c r="B10" s="131"/>
      <c r="C10" s="148"/>
      <c r="D10" s="104"/>
    </row>
    <row r="11" spans="1:10" ht="15">
      <c r="A11" s="149" t="s">
        <v>41</v>
      </c>
      <c r="B11" s="122"/>
      <c r="C11" s="142"/>
      <c r="D11" s="149" t="s">
        <v>1235</v>
      </c>
      <c r="E11" s="343"/>
      <c r="F11" s="343"/>
      <c r="G11" s="343"/>
      <c r="H11" s="339"/>
      <c r="I11" s="339"/>
      <c r="J11" s="189"/>
    </row>
    <row r="12" spans="1:10" ht="15">
      <c r="A12" s="170" t="s">
        <v>42</v>
      </c>
      <c r="B12" s="171" t="s">
        <v>218</v>
      </c>
      <c r="C12" s="142"/>
      <c r="D12" s="389" t="s">
        <v>1222</v>
      </c>
      <c r="E12" s="442">
        <v>494</v>
      </c>
      <c r="F12" s="343"/>
      <c r="G12" s="343"/>
      <c r="H12" s="339"/>
      <c r="I12" s="339"/>
      <c r="J12" s="189"/>
    </row>
    <row r="13" spans="1:10" ht="15">
      <c r="A13" s="170" t="s">
        <v>59</v>
      </c>
      <c r="B13" s="189" t="s">
        <v>883</v>
      </c>
      <c r="C13" s="142"/>
      <c r="D13" s="1010" t="s">
        <v>1240</v>
      </c>
      <c r="E13" s="1010"/>
      <c r="F13" s="1010"/>
      <c r="G13" s="1010"/>
      <c r="H13" s="1010"/>
      <c r="I13" s="1010"/>
      <c r="J13" s="189"/>
    </row>
    <row r="14" spans="1:10" ht="15">
      <c r="A14" s="170" t="s">
        <v>44</v>
      </c>
      <c r="B14" s="252" t="s">
        <v>894</v>
      </c>
      <c r="C14" s="142"/>
      <c r="D14" s="1008" t="s">
        <v>1238</v>
      </c>
      <c r="E14" s="1008"/>
      <c r="F14" s="1008"/>
      <c r="G14" s="1008"/>
      <c r="H14" s="1008"/>
      <c r="I14" s="1008"/>
      <c r="J14" s="189"/>
    </row>
    <row r="15" spans="1:10" ht="15">
      <c r="A15" s="170" t="s">
        <v>45</v>
      </c>
      <c r="B15" s="171" t="s">
        <v>75</v>
      </c>
      <c r="C15" s="142"/>
      <c r="D15" s="1008" t="s">
        <v>1236</v>
      </c>
      <c r="E15" s="1008"/>
      <c r="F15" s="1008"/>
      <c r="G15" s="1008"/>
      <c r="H15" s="1008"/>
      <c r="I15" s="1008"/>
      <c r="J15" s="189"/>
    </row>
    <row r="16" spans="1:10" ht="15">
      <c r="A16" s="170" t="s">
        <v>46</v>
      </c>
      <c r="B16" s="171" t="s">
        <v>398</v>
      </c>
      <c r="C16" s="142"/>
      <c r="D16" s="1009" t="s">
        <v>1233</v>
      </c>
      <c r="E16" s="1008"/>
      <c r="F16" s="1008"/>
      <c r="G16" s="1008"/>
      <c r="H16" s="1008"/>
      <c r="I16" s="1008"/>
      <c r="J16" s="189"/>
    </row>
    <row r="17" spans="1:10" ht="15">
      <c r="A17" s="170" t="s">
        <v>11</v>
      </c>
      <c r="B17" s="171" t="s">
        <v>220</v>
      </c>
      <c r="C17" s="142"/>
      <c r="D17" s="446" t="s">
        <v>1234</v>
      </c>
      <c r="E17" s="446"/>
      <c r="F17" s="446"/>
      <c r="G17" s="446"/>
      <c r="H17" s="446"/>
      <c r="I17" s="446"/>
      <c r="J17" s="189"/>
    </row>
    <row r="18" spans="1:10" ht="15">
      <c r="A18" s="170" t="s">
        <v>10</v>
      </c>
      <c r="B18" s="171" t="s">
        <v>215</v>
      </c>
      <c r="C18" s="142"/>
      <c r="D18" s="445" t="s">
        <v>1568</v>
      </c>
      <c r="E18" s="446"/>
      <c r="F18" s="446"/>
      <c r="G18" s="446"/>
      <c r="H18" s="446"/>
      <c r="J18" s="189"/>
    </row>
    <row r="19" spans="1:10" ht="15">
      <c r="A19" s="170" t="s">
        <v>12</v>
      </c>
      <c r="B19" s="171" t="s">
        <v>899</v>
      </c>
      <c r="C19" s="142"/>
      <c r="D19" s="445" t="s">
        <v>1569</v>
      </c>
      <c r="E19" s="446"/>
      <c r="F19" s="446"/>
      <c r="G19" s="446"/>
      <c r="H19" s="446"/>
      <c r="J19" s="189"/>
    </row>
    <row r="20" spans="1:10" ht="15">
      <c r="A20" s="170" t="s">
        <v>56</v>
      </c>
      <c r="B20" s="252" t="s">
        <v>216</v>
      </c>
      <c r="C20" s="142"/>
      <c r="D20" s="445" t="s">
        <v>1570</v>
      </c>
      <c r="E20" s="446"/>
      <c r="F20" s="446"/>
      <c r="G20" s="446"/>
      <c r="H20" s="446"/>
      <c r="I20" s="446"/>
      <c r="J20" s="189"/>
    </row>
    <row r="21" spans="1:10" ht="15">
      <c r="A21" s="170" t="s">
        <v>47</v>
      </c>
      <c r="B21" s="171" t="s">
        <v>181</v>
      </c>
      <c r="C21" s="142"/>
      <c r="D21" s="104"/>
    </row>
    <row r="22" spans="1:10" ht="15">
      <c r="A22" s="170" t="s">
        <v>58</v>
      </c>
      <c r="B22" s="171" t="s">
        <v>85</v>
      </c>
      <c r="C22" s="142"/>
      <c r="D22" s="104"/>
    </row>
    <row r="23" spans="1:10" ht="15">
      <c r="A23" s="170" t="s">
        <v>13</v>
      </c>
      <c r="B23" s="135" t="s">
        <v>895</v>
      </c>
      <c r="C23" s="142"/>
      <c r="D23" s="104"/>
    </row>
    <row r="24" spans="1:10" ht="27">
      <c r="A24" s="170" t="s">
        <v>57</v>
      </c>
      <c r="B24" s="288" t="s">
        <v>892</v>
      </c>
      <c r="C24" s="142"/>
      <c r="D24" s="104"/>
    </row>
    <row r="25" spans="1:10" ht="15">
      <c r="A25" s="170" t="s">
        <v>15</v>
      </c>
      <c r="B25" s="171"/>
      <c r="C25" s="142"/>
      <c r="D25" s="104"/>
    </row>
    <row r="26" spans="1:10" ht="6" customHeight="1">
      <c r="A26" s="155"/>
      <c r="B26" s="156"/>
      <c r="C26" s="148"/>
      <c r="D26" s="104"/>
    </row>
    <row r="27" spans="1:10">
      <c r="A27" s="104" t="s">
        <v>145</v>
      </c>
    </row>
    <row r="28" spans="1:10">
      <c r="A28" s="103" t="s">
        <v>146</v>
      </c>
    </row>
  </sheetData>
  <mergeCells count="4">
    <mergeCell ref="D14:I14"/>
    <mergeCell ref="D15:I15"/>
    <mergeCell ref="D16:I16"/>
    <mergeCell ref="D13:I13"/>
  </mergeCells>
  <hyperlinks>
    <hyperlink ref="A28" r:id="rId1" location="intro"/>
    <hyperlink ref="D1" location="'ProLiant Smart Buy Servers'!A1" display="Summary"/>
  </hyperlinks>
  <pageMargins left="0.7" right="0.7" top="0.75" bottom="0.75" header="0.3" footer="0.3"/>
  <pageSetup scale="47" fitToHeight="4"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39"/>
  <sheetViews>
    <sheetView zoomScale="80" zoomScaleNormal="80" workbookViewId="0">
      <selection activeCell="D1" sqref="D1"/>
    </sheetView>
  </sheetViews>
  <sheetFormatPr defaultColWidth="8.88671875" defaultRowHeight="14.25"/>
  <cols>
    <col min="1" max="1" width="22.5546875" style="105" customWidth="1"/>
    <col min="2" max="2" width="61.5546875" style="105" customWidth="1"/>
    <col min="3" max="3" width="14.6640625" style="105" customWidth="1"/>
    <col min="4" max="16384" width="8.88671875" style="105"/>
  </cols>
  <sheetData>
    <row r="1" spans="1:10" ht="15">
      <c r="A1" s="120" t="s">
        <v>463</v>
      </c>
      <c r="B1" s="120"/>
      <c r="D1" s="311" t="s">
        <v>117</v>
      </c>
    </row>
    <row r="2" spans="1:10" ht="15">
      <c r="A2" s="121"/>
      <c r="B2" s="122"/>
      <c r="C2" s="123"/>
    </row>
    <row r="3" spans="1:10" ht="15">
      <c r="A3" s="124" t="s">
        <v>36</v>
      </c>
      <c r="B3" s="221" t="s">
        <v>450</v>
      </c>
      <c r="C3" s="125"/>
    </row>
    <row r="4" spans="1:10" ht="15">
      <c r="A4" s="126" t="s">
        <v>267</v>
      </c>
      <c r="B4" s="127">
        <f>VLOOKUP($B$3,'ProLiant Smart Buy Servers'!B:Q,12,FALSE)</f>
        <v>529</v>
      </c>
      <c r="C4" s="125"/>
    </row>
    <row r="5" spans="1:10" ht="15">
      <c r="A5" s="124"/>
      <c r="B5" s="128"/>
      <c r="C5" s="125"/>
    </row>
    <row r="6" spans="1:10" ht="15">
      <c r="A6" s="124"/>
      <c r="B6" s="128"/>
      <c r="C6" s="125"/>
    </row>
    <row r="7" spans="1:10" ht="15">
      <c r="A7" s="124" t="s">
        <v>39</v>
      </c>
      <c r="B7" s="129" t="s">
        <v>462</v>
      </c>
      <c r="C7" s="125"/>
    </row>
    <row r="8" spans="1:10" ht="15">
      <c r="A8" s="124" t="s">
        <v>40</v>
      </c>
      <c r="B8" s="120" t="s">
        <v>463</v>
      </c>
      <c r="C8" s="120"/>
    </row>
    <row r="9" spans="1:10" ht="15">
      <c r="A9" s="130"/>
      <c r="B9" s="131"/>
      <c r="C9" s="132"/>
    </row>
    <row r="10" spans="1:10" ht="15">
      <c r="A10" s="133" t="s">
        <v>41</v>
      </c>
      <c r="B10" s="134"/>
      <c r="C10" s="125"/>
      <c r="D10" s="133" t="s">
        <v>1230</v>
      </c>
    </row>
    <row r="11" spans="1:10" ht="15">
      <c r="A11" s="222" t="s">
        <v>99</v>
      </c>
      <c r="B11" s="221" t="s">
        <v>464</v>
      </c>
      <c r="C11" s="125"/>
      <c r="D11" s="389" t="s">
        <v>1562</v>
      </c>
      <c r="E11" s="444">
        <v>130</v>
      </c>
    </row>
    <row r="12" spans="1:10" ht="15">
      <c r="A12" s="222" t="s">
        <v>9</v>
      </c>
      <c r="B12" s="252" t="s">
        <v>1253</v>
      </c>
      <c r="C12" s="125"/>
      <c r="D12" s="1007" t="s">
        <v>1237</v>
      </c>
      <c r="E12" s="1007"/>
      <c r="F12" s="1007"/>
      <c r="G12" s="1007"/>
      <c r="H12" s="1007"/>
      <c r="I12" s="1007"/>
      <c r="J12" s="1007"/>
    </row>
    <row r="13" spans="1:10">
      <c r="A13" s="222" t="s">
        <v>27</v>
      </c>
      <c r="B13" s="221" t="s">
        <v>457</v>
      </c>
      <c r="C13" s="125"/>
      <c r="D13" s="1008" t="s">
        <v>1238</v>
      </c>
      <c r="E13" s="1008"/>
      <c r="F13" s="1008"/>
      <c r="G13" s="1008"/>
      <c r="H13" s="1008"/>
      <c r="I13" s="1008"/>
      <c r="J13" s="390"/>
    </row>
    <row r="14" spans="1:10">
      <c r="A14" s="222" t="s">
        <v>101</v>
      </c>
      <c r="B14" s="221" t="s">
        <v>441</v>
      </c>
      <c r="C14" s="125"/>
      <c r="D14" s="1008" t="s">
        <v>1236</v>
      </c>
      <c r="E14" s="1008"/>
      <c r="F14" s="1008"/>
      <c r="G14" s="1008"/>
      <c r="H14" s="1008"/>
      <c r="I14" s="1008"/>
      <c r="J14" s="390"/>
    </row>
    <row r="15" spans="1:10">
      <c r="A15" s="222" t="s">
        <v>102</v>
      </c>
      <c r="B15" s="221" t="s">
        <v>316</v>
      </c>
      <c r="C15" s="125"/>
      <c r="D15" s="1009" t="s">
        <v>1233</v>
      </c>
      <c r="E15" s="1008"/>
      <c r="F15" s="1008"/>
      <c r="G15" s="1008"/>
      <c r="H15" s="1008"/>
      <c r="I15" s="1008"/>
      <c r="J15" s="390"/>
    </row>
    <row r="16" spans="1:10">
      <c r="A16" s="222" t="s">
        <v>104</v>
      </c>
      <c r="B16" s="221" t="s">
        <v>136</v>
      </c>
      <c r="C16" s="125"/>
      <c r="D16" s="446" t="s">
        <v>1234</v>
      </c>
      <c r="E16" s="446"/>
      <c r="F16" s="446"/>
      <c r="G16" s="446"/>
      <c r="H16" s="446"/>
      <c r="I16" s="446"/>
      <c r="J16" s="390"/>
    </row>
    <row r="17" spans="1:9">
      <c r="A17" s="222" t="s">
        <v>106</v>
      </c>
      <c r="B17" s="221" t="s">
        <v>458</v>
      </c>
      <c r="C17" s="125"/>
      <c r="D17" s="445" t="s">
        <v>1568</v>
      </c>
      <c r="E17" s="446"/>
      <c r="F17" s="446"/>
      <c r="G17" s="446"/>
      <c r="H17" s="446"/>
    </row>
    <row r="18" spans="1:9">
      <c r="A18" s="222" t="s">
        <v>465</v>
      </c>
      <c r="B18" s="221" t="s">
        <v>466</v>
      </c>
      <c r="C18" s="125"/>
      <c r="D18" s="445" t="s">
        <v>1569</v>
      </c>
      <c r="E18" s="446"/>
      <c r="F18" s="446"/>
      <c r="G18" s="446"/>
      <c r="H18" s="446"/>
    </row>
    <row r="19" spans="1:9">
      <c r="A19" s="222" t="s">
        <v>107</v>
      </c>
      <c r="B19" s="135" t="s">
        <v>108</v>
      </c>
      <c r="C19" s="125"/>
      <c r="D19" s="445" t="s">
        <v>1570</v>
      </c>
      <c r="E19" s="446"/>
      <c r="F19" s="446"/>
      <c r="G19" s="446"/>
      <c r="H19" s="446"/>
      <c r="I19" s="446"/>
    </row>
    <row r="20" spans="1:9">
      <c r="A20" s="222" t="s">
        <v>1</v>
      </c>
      <c r="B20" s="135" t="s">
        <v>109</v>
      </c>
      <c r="C20" s="125"/>
    </row>
    <row r="21" spans="1:9">
      <c r="A21" s="222" t="s">
        <v>459</v>
      </c>
      <c r="B21" s="135" t="s">
        <v>460</v>
      </c>
      <c r="C21" s="125"/>
    </row>
    <row r="22" spans="1:9">
      <c r="A22" s="222" t="s">
        <v>461</v>
      </c>
      <c r="B22" s="135" t="s">
        <v>346</v>
      </c>
      <c r="C22" s="125"/>
    </row>
    <row r="23" spans="1:9">
      <c r="A23" s="222" t="s">
        <v>17</v>
      </c>
      <c r="B23" s="135" t="s">
        <v>94</v>
      </c>
      <c r="C23" s="125"/>
    </row>
    <row r="24" spans="1:9" ht="25.5">
      <c r="A24" s="222" t="s">
        <v>29</v>
      </c>
      <c r="B24" s="135" t="s">
        <v>467</v>
      </c>
      <c r="C24" s="125"/>
    </row>
    <row r="25" spans="1:9" ht="15">
      <c r="A25" s="136"/>
      <c r="B25" s="131"/>
      <c r="C25" s="132"/>
    </row>
    <row r="26" spans="1:9">
      <c r="A26" s="104" t="s">
        <v>145</v>
      </c>
    </row>
    <row r="27" spans="1:9">
      <c r="A27" s="103" t="s">
        <v>146</v>
      </c>
    </row>
    <row r="28" spans="1:9">
      <c r="A28" s="137"/>
    </row>
    <row r="29" spans="1:9">
      <c r="A29" s="137"/>
    </row>
    <row r="30" spans="1:9">
      <c r="A30" s="137"/>
    </row>
    <row r="31" spans="1:9">
      <c r="A31" s="137"/>
    </row>
    <row r="32" spans="1:9">
      <c r="A32" s="137"/>
    </row>
    <row r="33" spans="1:1">
      <c r="A33" s="137"/>
    </row>
    <row r="34" spans="1:1">
      <c r="A34" s="137"/>
    </row>
    <row r="35" spans="1:1">
      <c r="A35" s="137"/>
    </row>
    <row r="36" spans="1:1">
      <c r="A36" s="137"/>
    </row>
    <row r="37" spans="1:1">
      <c r="A37" s="137"/>
    </row>
    <row r="38" spans="1:1">
      <c r="A38" s="137"/>
    </row>
    <row r="39" spans="1:1">
      <c r="A39" s="137"/>
    </row>
  </sheetData>
  <mergeCells count="4">
    <mergeCell ref="D12:J12"/>
    <mergeCell ref="D13:I13"/>
    <mergeCell ref="D14:I14"/>
    <mergeCell ref="D15:I15"/>
  </mergeCells>
  <hyperlinks>
    <hyperlink ref="A27" r:id="rId1" location="intro"/>
    <hyperlink ref="D1" location="'ProLiant Smart Buy Servers'!A1" display="Summary"/>
  </hyperlinks>
  <pageMargins left="0.7" right="0.7" top="0.75" bottom="0.75" header="0.3" footer="0.3"/>
  <pageSetup scale="46" orientation="portrait"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zoomScale="80" zoomScaleNormal="80" workbookViewId="0">
      <selection activeCell="A12" sqref="A12:B23"/>
    </sheetView>
  </sheetViews>
  <sheetFormatPr defaultColWidth="8.88671875" defaultRowHeight="14.25"/>
  <cols>
    <col min="1" max="1" width="18.109375" style="105" customWidth="1"/>
    <col min="2" max="2" width="61.5546875" style="105" customWidth="1"/>
    <col min="3" max="3" width="14.6640625" style="105" customWidth="1"/>
    <col min="4" max="16384" width="8.88671875" style="105"/>
  </cols>
  <sheetData>
    <row r="1" spans="1:10" ht="15">
      <c r="A1" s="186" t="s">
        <v>896</v>
      </c>
      <c r="B1" s="141"/>
      <c r="C1" s="138"/>
      <c r="D1" s="311" t="s">
        <v>117</v>
      </c>
    </row>
    <row r="2" spans="1:10">
      <c r="A2" s="141"/>
      <c r="B2" s="141"/>
      <c r="C2" s="142"/>
      <c r="D2" s="104"/>
    </row>
    <row r="3" spans="1:10" ht="15">
      <c r="A3" s="143" t="s">
        <v>36</v>
      </c>
      <c r="B3" s="140" t="s">
        <v>850</v>
      </c>
      <c r="C3" s="142"/>
      <c r="D3" s="104"/>
    </row>
    <row r="4" spans="1:10" ht="15">
      <c r="A4" s="144" t="s">
        <v>62</v>
      </c>
      <c r="B4" s="127">
        <f>VLOOKUP($B$3,'ProLiant Smart Buy Servers'!B:Q,12,FALSE)</f>
        <v>2199</v>
      </c>
      <c r="C4" s="142"/>
      <c r="D4" s="104"/>
    </row>
    <row r="5" spans="1:10" ht="21.75" customHeight="1">
      <c r="A5" s="145" t="s">
        <v>713</v>
      </c>
      <c r="B5" s="140">
        <f>VLOOKUP($B$3,'ProLiant Smart Buy Servers'!B:Q,13,FALSE)</f>
        <v>1195</v>
      </c>
      <c r="C5" s="142"/>
      <c r="D5" s="104"/>
    </row>
    <row r="6" spans="1:10" ht="15">
      <c r="A6" s="143"/>
      <c r="B6" s="146"/>
      <c r="C6" s="142"/>
      <c r="D6" s="104"/>
    </row>
    <row r="7" spans="1:10" ht="15">
      <c r="A7" s="143"/>
      <c r="B7" s="146"/>
      <c r="C7" s="142"/>
      <c r="D7" s="104"/>
    </row>
    <row r="8" spans="1:10" ht="15">
      <c r="A8" s="143" t="s">
        <v>39</v>
      </c>
      <c r="B8" s="194" t="s">
        <v>855</v>
      </c>
      <c r="C8" s="142"/>
      <c r="D8" s="104"/>
    </row>
    <row r="9" spans="1:10" ht="15">
      <c r="A9" s="143" t="s">
        <v>40</v>
      </c>
      <c r="B9" s="252" t="s">
        <v>896</v>
      </c>
      <c r="C9" s="142"/>
      <c r="D9" s="104"/>
    </row>
    <row r="10" spans="1:10" ht="4.5" customHeight="1">
      <c r="A10" s="147"/>
      <c r="B10" s="131"/>
      <c r="C10" s="148"/>
      <c r="D10" s="104"/>
    </row>
    <row r="11" spans="1:10" ht="15">
      <c r="A11" s="149" t="s">
        <v>41</v>
      </c>
      <c r="B11" s="122"/>
      <c r="C11" s="142"/>
      <c r="D11" s="149" t="s">
        <v>1235</v>
      </c>
      <c r="E11" s="343"/>
      <c r="F11" s="343"/>
      <c r="G11" s="343"/>
      <c r="H11" s="339"/>
      <c r="I11" s="339"/>
      <c r="J11" s="189"/>
    </row>
    <row r="12" spans="1:10" ht="15">
      <c r="A12" s="170" t="s">
        <v>42</v>
      </c>
      <c r="B12" s="171" t="s">
        <v>218</v>
      </c>
      <c r="C12" s="142"/>
      <c r="D12" s="389" t="s">
        <v>1222</v>
      </c>
      <c r="E12" s="442">
        <v>494</v>
      </c>
      <c r="F12" s="343"/>
      <c r="G12" s="343"/>
      <c r="H12" s="339"/>
      <c r="I12" s="339"/>
      <c r="J12" s="189"/>
    </row>
    <row r="13" spans="1:10" ht="15">
      <c r="A13" s="170" t="s">
        <v>59</v>
      </c>
      <c r="B13" s="171" t="s">
        <v>897</v>
      </c>
      <c r="C13" s="142"/>
      <c r="D13" s="1010" t="s">
        <v>1240</v>
      </c>
      <c r="E13" s="1010"/>
      <c r="F13" s="1010"/>
      <c r="G13" s="1010"/>
      <c r="H13" s="1010"/>
      <c r="I13" s="1010"/>
      <c r="J13" s="189"/>
    </row>
    <row r="14" spans="1:10" ht="15">
      <c r="A14" s="170" t="s">
        <v>44</v>
      </c>
      <c r="B14" s="252" t="s">
        <v>898</v>
      </c>
      <c r="C14" s="142"/>
      <c r="D14" s="1008" t="s">
        <v>1238</v>
      </c>
      <c r="E14" s="1008"/>
      <c r="F14" s="1008"/>
      <c r="G14" s="1008"/>
      <c r="H14" s="1008"/>
      <c r="I14" s="1008"/>
      <c r="J14" s="189"/>
    </row>
    <row r="15" spans="1:10" ht="15">
      <c r="A15" s="170" t="s">
        <v>45</v>
      </c>
      <c r="B15" s="171" t="s">
        <v>75</v>
      </c>
      <c r="C15" s="142"/>
      <c r="D15" s="1008" t="s">
        <v>1236</v>
      </c>
      <c r="E15" s="1008"/>
      <c r="F15" s="1008"/>
      <c r="G15" s="1008"/>
      <c r="H15" s="1008"/>
      <c r="I15" s="1008"/>
      <c r="J15" s="189"/>
    </row>
    <row r="16" spans="1:10" ht="15">
      <c r="A16" s="170" t="s">
        <v>46</v>
      </c>
      <c r="B16" s="171" t="s">
        <v>397</v>
      </c>
      <c r="C16" s="142"/>
      <c r="D16" s="1009" t="s">
        <v>1233</v>
      </c>
      <c r="E16" s="1008"/>
      <c r="F16" s="1008"/>
      <c r="G16" s="1008"/>
      <c r="H16" s="1008"/>
      <c r="I16" s="1008"/>
      <c r="J16" s="189"/>
    </row>
    <row r="17" spans="1:10" ht="15">
      <c r="A17" s="170" t="s">
        <v>11</v>
      </c>
      <c r="B17" s="171" t="s">
        <v>220</v>
      </c>
      <c r="C17" s="142"/>
      <c r="D17" s="446" t="s">
        <v>1234</v>
      </c>
      <c r="E17" s="446"/>
      <c r="F17" s="446"/>
      <c r="G17" s="446"/>
      <c r="H17" s="446"/>
      <c r="I17" s="446"/>
      <c r="J17" s="189"/>
    </row>
    <row r="18" spans="1:10" ht="15">
      <c r="A18" s="170" t="s">
        <v>10</v>
      </c>
      <c r="B18" s="171" t="s">
        <v>215</v>
      </c>
      <c r="C18" s="142"/>
      <c r="D18" s="445" t="s">
        <v>1568</v>
      </c>
      <c r="E18" s="446"/>
      <c r="F18" s="446"/>
      <c r="G18" s="446"/>
      <c r="H18" s="446"/>
      <c r="J18" s="189"/>
    </row>
    <row r="19" spans="1:10" ht="15">
      <c r="A19" s="170" t="s">
        <v>12</v>
      </c>
      <c r="B19" s="171" t="s">
        <v>899</v>
      </c>
      <c r="C19" s="142"/>
      <c r="D19" s="445" t="s">
        <v>1569</v>
      </c>
      <c r="E19" s="446"/>
      <c r="F19" s="446"/>
      <c r="G19" s="446"/>
      <c r="H19" s="446"/>
      <c r="J19" s="189"/>
    </row>
    <row r="20" spans="1:10" ht="15">
      <c r="A20" s="170" t="s">
        <v>56</v>
      </c>
      <c r="B20" s="252" t="s">
        <v>216</v>
      </c>
      <c r="C20" s="142"/>
      <c r="D20" s="445" t="s">
        <v>1570</v>
      </c>
      <c r="E20" s="446"/>
      <c r="F20" s="446"/>
      <c r="G20" s="446"/>
      <c r="H20" s="446"/>
      <c r="I20" s="446"/>
      <c r="J20" s="189"/>
    </row>
    <row r="21" spans="1:10" ht="15">
      <c r="A21" s="170" t="s">
        <v>47</v>
      </c>
      <c r="B21" s="171" t="s">
        <v>181</v>
      </c>
      <c r="C21" s="142"/>
      <c r="D21" s="104"/>
    </row>
    <row r="22" spans="1:10" ht="15">
      <c r="A22" s="170" t="s">
        <v>58</v>
      </c>
      <c r="B22" s="171" t="s">
        <v>85</v>
      </c>
      <c r="C22" s="142"/>
      <c r="D22" s="104"/>
    </row>
    <row r="23" spans="1:10" ht="15">
      <c r="A23" s="170" t="s">
        <v>13</v>
      </c>
      <c r="B23" s="171" t="s">
        <v>900</v>
      </c>
      <c r="C23" s="142"/>
      <c r="D23" s="104"/>
    </row>
    <row r="24" spans="1:10" ht="15">
      <c r="A24" s="170" t="s">
        <v>57</v>
      </c>
      <c r="B24" s="171" t="s">
        <v>116</v>
      </c>
      <c r="C24" s="142"/>
      <c r="D24" s="104"/>
    </row>
    <row r="25" spans="1:10" ht="15">
      <c r="A25" s="170" t="s">
        <v>15</v>
      </c>
      <c r="B25" s="171"/>
      <c r="C25" s="142"/>
      <c r="D25" s="104"/>
    </row>
    <row r="26" spans="1:10" ht="6" customHeight="1">
      <c r="A26" s="155"/>
      <c r="B26" s="156"/>
      <c r="C26" s="148"/>
      <c r="D26" s="104"/>
    </row>
    <row r="27" spans="1:10">
      <c r="A27" s="104" t="s">
        <v>145</v>
      </c>
    </row>
    <row r="28" spans="1:10">
      <c r="A28" s="103" t="s">
        <v>146</v>
      </c>
    </row>
  </sheetData>
  <mergeCells count="4">
    <mergeCell ref="D14:I14"/>
    <mergeCell ref="D15:I15"/>
    <mergeCell ref="D16:I16"/>
    <mergeCell ref="D13:I13"/>
  </mergeCells>
  <hyperlinks>
    <hyperlink ref="A28" r:id="rId1" location="intro"/>
    <hyperlink ref="D1" location="'ProLiant Smart Buy Servers'!A1" display="Summary"/>
  </hyperlinks>
  <pageMargins left="0.7" right="0.7" top="0.75" bottom="0.75" header="0.3" footer="0.3"/>
  <pageSetup scale="47" fitToHeight="4" orientation="portrait"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zoomScale="80" zoomScaleNormal="80" workbookViewId="0">
      <selection activeCell="A12" sqref="A12:B23"/>
    </sheetView>
  </sheetViews>
  <sheetFormatPr defaultColWidth="8.88671875" defaultRowHeight="14.25"/>
  <cols>
    <col min="1" max="1" width="18.109375" style="105" customWidth="1"/>
    <col min="2" max="2" width="61.5546875" style="105" customWidth="1"/>
    <col min="3" max="3" width="14.6640625" style="105" customWidth="1"/>
    <col min="4" max="16384" width="8.88671875" style="105"/>
  </cols>
  <sheetData>
    <row r="1" spans="1:10" ht="15">
      <c r="A1" s="186" t="s">
        <v>901</v>
      </c>
      <c r="B1" s="141"/>
      <c r="C1" s="138"/>
      <c r="D1" s="311" t="s">
        <v>117</v>
      </c>
    </row>
    <row r="2" spans="1:10">
      <c r="A2" s="141"/>
      <c r="B2" s="141"/>
      <c r="C2" s="142"/>
      <c r="D2" s="104"/>
    </row>
    <row r="3" spans="1:10" ht="15">
      <c r="A3" s="143" t="s">
        <v>36</v>
      </c>
      <c r="B3" s="140" t="s">
        <v>851</v>
      </c>
      <c r="C3" s="142"/>
      <c r="D3" s="104"/>
    </row>
    <row r="4" spans="1:10" ht="15">
      <c r="A4" s="144" t="s">
        <v>62</v>
      </c>
      <c r="B4" s="127">
        <f>VLOOKUP($B$3,'ProLiant Smart Buy Servers'!B:Q,12,FALSE)</f>
        <v>4049</v>
      </c>
      <c r="C4" s="142"/>
      <c r="D4" s="104"/>
    </row>
    <row r="5" spans="1:10" ht="21.75" customHeight="1">
      <c r="A5" s="145" t="s">
        <v>713</v>
      </c>
      <c r="B5" s="140">
        <f>VLOOKUP($B$3,'ProLiant Smart Buy Servers'!B:Q,13,FALSE)</f>
        <v>2673</v>
      </c>
      <c r="C5" s="142"/>
      <c r="D5" s="104"/>
    </row>
    <row r="6" spans="1:10" ht="15">
      <c r="A6" s="143"/>
      <c r="B6" s="146"/>
      <c r="C6" s="142"/>
      <c r="D6" s="104"/>
    </row>
    <row r="7" spans="1:10" ht="15">
      <c r="A7" s="143"/>
      <c r="B7" s="146"/>
      <c r="C7" s="142"/>
      <c r="D7" s="104"/>
    </row>
    <row r="8" spans="1:10" ht="15">
      <c r="A8" s="143" t="s">
        <v>39</v>
      </c>
      <c r="B8" s="194" t="s">
        <v>856</v>
      </c>
      <c r="C8" s="142"/>
      <c r="D8" s="104"/>
    </row>
    <row r="9" spans="1:10" ht="15">
      <c r="A9" s="143" t="s">
        <v>40</v>
      </c>
      <c r="B9" s="252" t="s">
        <v>901</v>
      </c>
      <c r="C9" s="142"/>
      <c r="D9" s="104"/>
    </row>
    <row r="10" spans="1:10" ht="4.5" customHeight="1">
      <c r="A10" s="147"/>
      <c r="B10" s="131"/>
      <c r="C10" s="148"/>
      <c r="D10" s="104"/>
    </row>
    <row r="11" spans="1:10" ht="15">
      <c r="A11" s="149" t="s">
        <v>41</v>
      </c>
      <c r="B11" s="122"/>
      <c r="C11" s="142"/>
      <c r="D11" s="149" t="s">
        <v>1235</v>
      </c>
      <c r="E11" s="343"/>
      <c r="F11" s="343"/>
      <c r="G11" s="343"/>
      <c r="H11" s="339"/>
      <c r="I11" s="339"/>
      <c r="J11" s="189"/>
    </row>
    <row r="12" spans="1:10" ht="15">
      <c r="A12" s="170" t="s">
        <v>42</v>
      </c>
      <c r="B12" s="171" t="s">
        <v>218</v>
      </c>
      <c r="C12" s="142"/>
      <c r="D12" s="389" t="s">
        <v>1222</v>
      </c>
      <c r="E12" s="442">
        <v>494</v>
      </c>
      <c r="F12" s="343"/>
      <c r="G12" s="343"/>
      <c r="H12" s="339"/>
      <c r="I12" s="339"/>
      <c r="J12" s="189"/>
    </row>
    <row r="13" spans="1:10" ht="15">
      <c r="A13" s="170" t="s">
        <v>59</v>
      </c>
      <c r="B13" s="171" t="s">
        <v>902</v>
      </c>
      <c r="C13" s="142"/>
      <c r="D13" s="1010" t="s">
        <v>1240</v>
      </c>
      <c r="E13" s="1010"/>
      <c r="F13" s="1010"/>
      <c r="G13" s="1010"/>
      <c r="H13" s="1010"/>
      <c r="I13" s="1010"/>
      <c r="J13" s="189"/>
    </row>
    <row r="14" spans="1:10" ht="15">
      <c r="A14" s="170" t="s">
        <v>44</v>
      </c>
      <c r="B14" s="252" t="s">
        <v>903</v>
      </c>
      <c r="C14" s="142"/>
      <c r="D14" s="1008" t="s">
        <v>1238</v>
      </c>
      <c r="E14" s="1008"/>
      <c r="F14" s="1008"/>
      <c r="G14" s="1008"/>
      <c r="H14" s="1008"/>
      <c r="I14" s="1008"/>
      <c r="J14" s="189"/>
    </row>
    <row r="15" spans="1:10" ht="15">
      <c r="A15" s="170" t="s">
        <v>45</v>
      </c>
      <c r="B15" s="171" t="s">
        <v>222</v>
      </c>
      <c r="C15" s="142"/>
      <c r="D15" s="1008" t="s">
        <v>1236</v>
      </c>
      <c r="E15" s="1008"/>
      <c r="F15" s="1008"/>
      <c r="G15" s="1008"/>
      <c r="H15" s="1008"/>
      <c r="I15" s="1008"/>
      <c r="J15" s="189"/>
    </row>
    <row r="16" spans="1:10" ht="15">
      <c r="A16" s="170" t="s">
        <v>46</v>
      </c>
      <c r="B16" s="171" t="s">
        <v>904</v>
      </c>
      <c r="C16" s="142"/>
      <c r="D16" s="1009" t="s">
        <v>1233</v>
      </c>
      <c r="E16" s="1008"/>
      <c r="F16" s="1008"/>
      <c r="G16" s="1008"/>
      <c r="H16" s="1008"/>
      <c r="I16" s="1008"/>
      <c r="J16" s="189"/>
    </row>
    <row r="17" spans="1:10" ht="15">
      <c r="A17" s="170" t="s">
        <v>11</v>
      </c>
      <c r="B17" s="171" t="s">
        <v>220</v>
      </c>
      <c r="C17" s="142"/>
      <c r="D17" s="446" t="s">
        <v>1234</v>
      </c>
      <c r="E17" s="446"/>
      <c r="F17" s="446"/>
      <c r="G17" s="446"/>
      <c r="H17" s="446"/>
      <c r="I17" s="446"/>
      <c r="J17" s="189"/>
    </row>
    <row r="18" spans="1:10" ht="15">
      <c r="A18" s="170" t="s">
        <v>10</v>
      </c>
      <c r="B18" s="171" t="s">
        <v>215</v>
      </c>
      <c r="C18" s="142"/>
      <c r="D18" s="445" t="s">
        <v>1568</v>
      </c>
      <c r="E18" s="446"/>
      <c r="F18" s="446"/>
      <c r="G18" s="446"/>
      <c r="H18" s="446"/>
      <c r="J18" s="189"/>
    </row>
    <row r="19" spans="1:10" ht="15">
      <c r="A19" s="170" t="s">
        <v>12</v>
      </c>
      <c r="B19" s="171" t="s">
        <v>905</v>
      </c>
      <c r="C19" s="142"/>
      <c r="D19" s="445" t="s">
        <v>1569</v>
      </c>
      <c r="E19" s="446"/>
      <c r="F19" s="446"/>
      <c r="G19" s="446"/>
      <c r="H19" s="446"/>
      <c r="J19" s="189"/>
    </row>
    <row r="20" spans="1:10" ht="15">
      <c r="A20" s="170" t="s">
        <v>56</v>
      </c>
      <c r="B20" s="171" t="s">
        <v>221</v>
      </c>
      <c r="C20" s="142"/>
      <c r="D20" s="445" t="s">
        <v>1570</v>
      </c>
      <c r="E20" s="446"/>
      <c r="F20" s="446"/>
      <c r="G20" s="446"/>
      <c r="H20" s="446"/>
      <c r="I20" s="446"/>
      <c r="J20" s="189"/>
    </row>
    <row r="21" spans="1:10" ht="15">
      <c r="A21" s="170" t="s">
        <v>47</v>
      </c>
      <c r="B21" s="171" t="s">
        <v>181</v>
      </c>
      <c r="C21" s="142"/>
      <c r="D21" s="104"/>
    </row>
    <row r="22" spans="1:10" ht="15">
      <c r="A22" s="170" t="s">
        <v>58</v>
      </c>
      <c r="B22" s="171" t="s">
        <v>85</v>
      </c>
      <c r="C22" s="142"/>
      <c r="D22" s="104"/>
    </row>
    <row r="23" spans="1:10" ht="15">
      <c r="A23" s="170" t="s">
        <v>13</v>
      </c>
      <c r="B23" s="171" t="s">
        <v>469</v>
      </c>
      <c r="C23" s="142"/>
      <c r="D23" s="104"/>
    </row>
    <row r="24" spans="1:10" ht="15">
      <c r="A24" s="170" t="s">
        <v>57</v>
      </c>
      <c r="B24" s="171" t="s">
        <v>116</v>
      </c>
      <c r="C24" s="142"/>
      <c r="D24" s="104"/>
    </row>
    <row r="25" spans="1:10" ht="15">
      <c r="A25" s="170" t="s">
        <v>15</v>
      </c>
      <c r="B25" s="171"/>
      <c r="C25" s="142"/>
      <c r="D25" s="104"/>
    </row>
    <row r="26" spans="1:10" ht="6" customHeight="1">
      <c r="A26" s="155"/>
      <c r="B26" s="156"/>
      <c r="C26" s="148"/>
      <c r="D26" s="104"/>
    </row>
    <row r="27" spans="1:10">
      <c r="A27" s="104" t="s">
        <v>145</v>
      </c>
    </row>
    <row r="28" spans="1:10">
      <c r="A28" s="103" t="s">
        <v>146</v>
      </c>
    </row>
  </sheetData>
  <mergeCells count="4">
    <mergeCell ref="D14:I14"/>
    <mergeCell ref="D15:I15"/>
    <mergeCell ref="D16:I16"/>
    <mergeCell ref="D13:I13"/>
  </mergeCells>
  <hyperlinks>
    <hyperlink ref="A28" r:id="rId1" location="intro"/>
    <hyperlink ref="D1" location="'ProLiant Smart Buy Servers'!A1" display="Summary"/>
  </hyperlinks>
  <pageMargins left="0.7" right="0.7" top="0.75" bottom="0.75" header="0.3" footer="0.3"/>
  <pageSetup scale="47" fitToHeight="4" orientation="portrait"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zoomScale="80" zoomScaleNormal="80" workbookViewId="0">
      <selection activeCell="B23" sqref="A12:B23"/>
    </sheetView>
  </sheetViews>
  <sheetFormatPr defaultColWidth="8.88671875" defaultRowHeight="14.25"/>
  <cols>
    <col min="1" max="1" width="18.109375" style="105" customWidth="1"/>
    <col min="2" max="2" width="71.33203125" style="105" bestFit="1" customWidth="1"/>
    <col min="3" max="3" width="14.6640625" style="105" customWidth="1"/>
    <col min="4" max="16384" width="8.88671875" style="105"/>
  </cols>
  <sheetData>
    <row r="1" spans="1:10" ht="15">
      <c r="A1" s="186" t="s">
        <v>1416</v>
      </c>
      <c r="B1" s="141"/>
      <c r="C1" s="138"/>
      <c r="D1" s="311" t="s">
        <v>117</v>
      </c>
    </row>
    <row r="2" spans="1:10">
      <c r="A2" s="141"/>
      <c r="B2" s="141"/>
      <c r="C2" s="142"/>
      <c r="D2" s="104"/>
    </row>
    <row r="3" spans="1:10" ht="15">
      <c r="A3" s="143" t="s">
        <v>36</v>
      </c>
      <c r="B3" s="140" t="s">
        <v>1414</v>
      </c>
      <c r="C3" s="142"/>
      <c r="D3" s="104"/>
    </row>
    <row r="4" spans="1:10" ht="15">
      <c r="A4" s="144" t="s">
        <v>62</v>
      </c>
      <c r="B4" s="127">
        <f>VLOOKUP($B$3,'ProLiant Smart Buy Servers'!B:Q,10,FALSE)</f>
        <v>1309</v>
      </c>
      <c r="C4" s="142"/>
      <c r="D4" s="104"/>
    </row>
    <row r="5" spans="1:10" ht="21.75" customHeight="1">
      <c r="A5" s="145" t="s">
        <v>713</v>
      </c>
      <c r="B5" s="140">
        <f>VLOOKUP($B$3,'ProLiant Smart Buy Servers'!B:Q,13,FALSE)</f>
        <v>781</v>
      </c>
      <c r="C5" s="142"/>
      <c r="D5" s="104"/>
    </row>
    <row r="6" spans="1:10" ht="15">
      <c r="A6" s="143"/>
      <c r="B6" s="146"/>
      <c r="C6" s="142"/>
      <c r="D6" s="104"/>
    </row>
    <row r="7" spans="1:10" ht="15">
      <c r="A7" s="143"/>
      <c r="B7" s="146"/>
      <c r="C7" s="142"/>
      <c r="D7" s="104"/>
    </row>
    <row r="8" spans="1:10" ht="15">
      <c r="A8" s="143" t="s">
        <v>39</v>
      </c>
      <c r="B8" s="194" t="s">
        <v>1415</v>
      </c>
      <c r="C8" s="142"/>
      <c r="D8" s="104"/>
    </row>
    <row r="9" spans="1:10" ht="15">
      <c r="A9" s="143" t="s">
        <v>40</v>
      </c>
      <c r="B9" s="252" t="s">
        <v>1416</v>
      </c>
      <c r="C9" s="142"/>
      <c r="D9" s="104"/>
    </row>
    <row r="10" spans="1:10" ht="4.5" customHeight="1">
      <c r="A10" s="147"/>
      <c r="B10" s="131"/>
      <c r="C10" s="148"/>
      <c r="D10" s="104"/>
    </row>
    <row r="11" spans="1:10" ht="15">
      <c r="A11" s="149" t="s">
        <v>41</v>
      </c>
      <c r="B11" s="122"/>
      <c r="C11" s="142"/>
      <c r="D11" s="149" t="s">
        <v>1235</v>
      </c>
      <c r="E11" s="343"/>
      <c r="F11" s="343"/>
      <c r="G11" s="343"/>
      <c r="H11" s="339"/>
      <c r="I11" s="339"/>
    </row>
    <row r="12" spans="1:10" ht="15">
      <c r="A12" s="170" t="s">
        <v>42</v>
      </c>
      <c r="B12" s="171" t="s">
        <v>1417</v>
      </c>
      <c r="C12" s="142"/>
      <c r="D12" s="389" t="s">
        <v>1481</v>
      </c>
      <c r="E12" s="442">
        <v>583</v>
      </c>
      <c r="F12" s="343"/>
      <c r="G12" s="343"/>
      <c r="H12" s="339"/>
      <c r="I12" s="339"/>
    </row>
    <row r="13" spans="1:10" ht="15">
      <c r="A13" s="170" t="s">
        <v>59</v>
      </c>
      <c r="B13" s="189" t="s">
        <v>1418</v>
      </c>
      <c r="C13" s="142"/>
      <c r="D13" s="1010" t="s">
        <v>1240</v>
      </c>
      <c r="E13" s="1010"/>
      <c r="F13" s="1010"/>
      <c r="G13" s="1010"/>
      <c r="H13" s="1010"/>
      <c r="I13" s="1010"/>
      <c r="J13" s="189"/>
    </row>
    <row r="14" spans="1:10" ht="15">
      <c r="A14" s="170" t="s">
        <v>44</v>
      </c>
      <c r="B14" s="171" t="s">
        <v>1449</v>
      </c>
      <c r="C14" s="142"/>
      <c r="D14" s="1008" t="s">
        <v>1238</v>
      </c>
      <c r="E14" s="1008"/>
      <c r="F14" s="1008"/>
      <c r="G14" s="1008"/>
      <c r="H14" s="1008"/>
      <c r="I14" s="1008"/>
      <c r="J14" s="189"/>
    </row>
    <row r="15" spans="1:10" ht="15">
      <c r="A15" s="170" t="s">
        <v>45</v>
      </c>
      <c r="B15" s="171" t="s">
        <v>250</v>
      </c>
      <c r="C15" s="142"/>
      <c r="D15" s="1008" t="s">
        <v>1236</v>
      </c>
      <c r="E15" s="1008"/>
      <c r="F15" s="1008"/>
      <c r="G15" s="1008"/>
      <c r="H15" s="1008"/>
      <c r="I15" s="1008"/>
      <c r="J15" s="189"/>
    </row>
    <row r="16" spans="1:10" ht="15">
      <c r="A16" s="170" t="s">
        <v>46</v>
      </c>
      <c r="B16" s="171" t="s">
        <v>1420</v>
      </c>
      <c r="C16" s="142"/>
      <c r="D16" s="1009" t="s">
        <v>1233</v>
      </c>
      <c r="E16" s="1008"/>
      <c r="F16" s="1008"/>
      <c r="G16" s="1008"/>
      <c r="H16" s="1008"/>
      <c r="I16" s="1008"/>
      <c r="J16" s="189"/>
    </row>
    <row r="17" spans="1:10" ht="15">
      <c r="A17" s="170" t="s">
        <v>11</v>
      </c>
      <c r="B17" s="171" t="s">
        <v>292</v>
      </c>
      <c r="C17" s="142"/>
      <c r="D17" s="446" t="s">
        <v>1234</v>
      </c>
      <c r="E17" s="446"/>
      <c r="F17" s="446"/>
      <c r="G17" s="446"/>
      <c r="H17" s="446"/>
      <c r="I17" s="446"/>
      <c r="J17" s="189"/>
    </row>
    <row r="18" spans="1:10" ht="15">
      <c r="A18" s="170" t="s">
        <v>10</v>
      </c>
      <c r="B18" s="171" t="s">
        <v>1419</v>
      </c>
      <c r="C18" s="142"/>
      <c r="D18" s="445" t="s">
        <v>1568</v>
      </c>
      <c r="E18" s="446"/>
      <c r="F18" s="446"/>
      <c r="G18" s="446"/>
      <c r="H18" s="446"/>
      <c r="J18" s="189"/>
    </row>
    <row r="19" spans="1:10" ht="15">
      <c r="A19" s="170" t="s">
        <v>12</v>
      </c>
      <c r="B19" s="171" t="s">
        <v>1421</v>
      </c>
      <c r="C19" s="142"/>
      <c r="D19" s="445" t="s">
        <v>1569</v>
      </c>
      <c r="E19" s="446"/>
      <c r="F19" s="446"/>
      <c r="G19" s="446"/>
      <c r="H19" s="446"/>
      <c r="J19" s="189"/>
    </row>
    <row r="20" spans="1:10" ht="15">
      <c r="A20" s="170" t="s">
        <v>56</v>
      </c>
      <c r="B20" s="252" t="s">
        <v>1422</v>
      </c>
      <c r="C20" s="142"/>
      <c r="D20" s="445" t="s">
        <v>1570</v>
      </c>
      <c r="E20" s="446"/>
      <c r="F20" s="446"/>
      <c r="G20" s="446"/>
      <c r="H20" s="446"/>
      <c r="I20" s="446"/>
      <c r="J20" s="189"/>
    </row>
    <row r="21" spans="1:10" ht="15">
      <c r="A21" s="170" t="s">
        <v>47</v>
      </c>
      <c r="B21" s="171" t="s">
        <v>181</v>
      </c>
      <c r="C21" s="142"/>
      <c r="D21" s="104"/>
    </row>
    <row r="22" spans="1:10" ht="15">
      <c r="A22" s="170" t="s">
        <v>58</v>
      </c>
      <c r="B22" s="171" t="s">
        <v>85</v>
      </c>
      <c r="C22" s="142"/>
      <c r="D22" s="104"/>
    </row>
    <row r="23" spans="1:10" ht="15">
      <c r="A23" s="170" t="s">
        <v>13</v>
      </c>
      <c r="B23" s="135" t="s">
        <v>1363</v>
      </c>
      <c r="C23" s="142"/>
      <c r="D23" s="104"/>
    </row>
    <row r="24" spans="1:10" ht="15">
      <c r="A24" s="170" t="s">
        <v>57</v>
      </c>
      <c r="B24" s="135" t="s">
        <v>116</v>
      </c>
      <c r="C24" s="142"/>
      <c r="D24" s="104"/>
    </row>
    <row r="25" spans="1:10" ht="15">
      <c r="A25" s="170" t="s">
        <v>15</v>
      </c>
      <c r="B25" s="171"/>
      <c r="C25" s="142"/>
      <c r="D25" s="104"/>
    </row>
    <row r="26" spans="1:10" ht="6" customHeight="1">
      <c r="A26" s="155"/>
      <c r="B26" s="156"/>
      <c r="C26" s="148"/>
      <c r="D26" s="104"/>
    </row>
    <row r="27" spans="1:10">
      <c r="A27" s="104" t="s">
        <v>145</v>
      </c>
    </row>
    <row r="28" spans="1:10">
      <c r="A28" s="103" t="s">
        <v>146</v>
      </c>
    </row>
  </sheetData>
  <mergeCells count="4">
    <mergeCell ref="D14:I14"/>
    <mergeCell ref="D15:I15"/>
    <mergeCell ref="D16:I16"/>
    <mergeCell ref="D13:I13"/>
  </mergeCells>
  <hyperlinks>
    <hyperlink ref="A28" r:id="rId1" location="intro"/>
    <hyperlink ref="D1" location="'ProLiant Smart Buy Servers'!A1" display="Summary"/>
  </hyperlinks>
  <pageMargins left="0.7" right="0.7" top="0.75" bottom="0.75" header="0.3" footer="0.3"/>
  <pageSetup scale="44" fitToHeight="4" orientation="portrait"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zoomScale="80" zoomScaleNormal="80" workbookViewId="0">
      <selection activeCell="A12" sqref="A12:B23"/>
    </sheetView>
  </sheetViews>
  <sheetFormatPr defaultColWidth="8.88671875" defaultRowHeight="14.25"/>
  <cols>
    <col min="1" max="1" width="18.109375" style="105" customWidth="1"/>
    <col min="2" max="2" width="71.33203125" style="105" bestFit="1" customWidth="1"/>
    <col min="3" max="3" width="14.6640625" style="105" customWidth="1"/>
    <col min="4" max="16384" width="8.88671875" style="105"/>
  </cols>
  <sheetData>
    <row r="1" spans="1:10" ht="15">
      <c r="A1" s="186" t="s">
        <v>1425</v>
      </c>
      <c r="B1" s="141"/>
      <c r="C1" s="138"/>
      <c r="D1" s="311" t="s">
        <v>117</v>
      </c>
    </row>
    <row r="2" spans="1:10">
      <c r="A2" s="141"/>
      <c r="B2" s="141"/>
      <c r="C2" s="142"/>
      <c r="D2" s="104"/>
    </row>
    <row r="3" spans="1:10" ht="15">
      <c r="A3" s="143" t="s">
        <v>36</v>
      </c>
      <c r="B3" s="140" t="s">
        <v>1423</v>
      </c>
      <c r="C3" s="142"/>
      <c r="D3" s="104"/>
    </row>
    <row r="4" spans="1:10" ht="15">
      <c r="A4" s="144" t="s">
        <v>62</v>
      </c>
      <c r="B4" s="127">
        <f>VLOOKUP($B$3,'ProLiant Smart Buy Servers'!B:Q,10,FALSE)</f>
        <v>1679</v>
      </c>
      <c r="C4" s="142"/>
      <c r="D4" s="104"/>
    </row>
    <row r="5" spans="1:10" ht="21.75" customHeight="1">
      <c r="A5" s="145" t="s">
        <v>713</v>
      </c>
      <c r="B5" s="140">
        <f>VLOOKUP($B$3,'ProLiant Smart Buy Servers'!B:Q,13,FALSE)</f>
        <v>1196</v>
      </c>
      <c r="C5" s="142"/>
      <c r="D5" s="104"/>
    </row>
    <row r="6" spans="1:10" ht="15">
      <c r="A6" s="143"/>
      <c r="B6" s="146"/>
      <c r="C6" s="142"/>
      <c r="D6" s="104"/>
    </row>
    <row r="7" spans="1:10" ht="15">
      <c r="A7" s="143"/>
      <c r="B7" s="146"/>
      <c r="C7" s="142"/>
      <c r="D7" s="104"/>
    </row>
    <row r="8" spans="1:10" ht="15">
      <c r="A8" s="143" t="s">
        <v>39</v>
      </c>
      <c r="B8" s="194" t="s">
        <v>1424</v>
      </c>
      <c r="C8" s="142"/>
      <c r="D8" s="104"/>
    </row>
    <row r="9" spans="1:10" ht="15">
      <c r="A9" s="143" t="s">
        <v>40</v>
      </c>
      <c r="B9" s="252" t="s">
        <v>1425</v>
      </c>
      <c r="C9" s="142"/>
      <c r="D9" s="104"/>
    </row>
    <row r="10" spans="1:10" ht="4.5" customHeight="1">
      <c r="A10" s="147"/>
      <c r="B10" s="131"/>
      <c r="C10" s="148"/>
      <c r="D10" s="104"/>
    </row>
    <row r="11" spans="1:10" ht="15">
      <c r="A11" s="149" t="s">
        <v>41</v>
      </c>
      <c r="B11" s="122"/>
      <c r="C11" s="142"/>
      <c r="D11" s="149" t="s">
        <v>1235</v>
      </c>
      <c r="E11" s="343"/>
      <c r="F11" s="343"/>
      <c r="G11" s="343"/>
      <c r="H11" s="339"/>
      <c r="I11" s="339"/>
    </row>
    <row r="12" spans="1:10" ht="15">
      <c r="A12" s="170" t="s">
        <v>42</v>
      </c>
      <c r="B12" s="171" t="s">
        <v>1417</v>
      </c>
      <c r="C12" s="142"/>
      <c r="D12" s="389" t="s">
        <v>1481</v>
      </c>
      <c r="E12" s="442">
        <v>583</v>
      </c>
      <c r="F12" s="343"/>
      <c r="G12" s="343"/>
      <c r="H12" s="339"/>
      <c r="I12" s="339"/>
    </row>
    <row r="13" spans="1:10" ht="15">
      <c r="A13" s="170" t="s">
        <v>59</v>
      </c>
      <c r="B13" s="189" t="s">
        <v>1426</v>
      </c>
      <c r="C13" s="142"/>
      <c r="D13" s="1010" t="s">
        <v>1240</v>
      </c>
      <c r="E13" s="1010"/>
      <c r="F13" s="1010"/>
      <c r="G13" s="1010"/>
      <c r="H13" s="1010"/>
      <c r="I13" s="1010"/>
      <c r="J13" s="189"/>
    </row>
    <row r="14" spans="1:10" ht="15">
      <c r="A14" s="170" t="s">
        <v>44</v>
      </c>
      <c r="B14" s="171" t="s">
        <v>1449</v>
      </c>
      <c r="C14" s="142"/>
      <c r="D14" s="1008" t="s">
        <v>1238</v>
      </c>
      <c r="E14" s="1008"/>
      <c r="F14" s="1008"/>
      <c r="G14" s="1008"/>
      <c r="H14" s="1008"/>
      <c r="I14" s="1008"/>
      <c r="J14" s="189"/>
    </row>
    <row r="15" spans="1:10" ht="15">
      <c r="A15" s="170" t="s">
        <v>45</v>
      </c>
      <c r="B15" s="171" t="s">
        <v>75</v>
      </c>
      <c r="C15" s="142"/>
      <c r="D15" s="1008" t="s">
        <v>1236</v>
      </c>
      <c r="E15" s="1008"/>
      <c r="F15" s="1008"/>
      <c r="G15" s="1008"/>
      <c r="H15" s="1008"/>
      <c r="I15" s="1008"/>
      <c r="J15" s="189"/>
    </row>
    <row r="16" spans="1:10" ht="15">
      <c r="A16" s="170" t="s">
        <v>46</v>
      </c>
      <c r="B16" s="171" t="s">
        <v>1440</v>
      </c>
      <c r="C16" s="142"/>
      <c r="D16" s="1009" t="s">
        <v>1233</v>
      </c>
      <c r="E16" s="1008"/>
      <c r="F16" s="1008"/>
      <c r="G16" s="1008"/>
      <c r="H16" s="1008"/>
      <c r="I16" s="1008"/>
      <c r="J16" s="189"/>
    </row>
    <row r="17" spans="1:10" ht="15">
      <c r="A17" s="170" t="s">
        <v>11</v>
      </c>
      <c r="B17" s="171" t="s">
        <v>292</v>
      </c>
      <c r="C17" s="142"/>
      <c r="D17" s="446" t="s">
        <v>1234</v>
      </c>
      <c r="E17" s="446"/>
      <c r="F17" s="446"/>
      <c r="G17" s="446"/>
      <c r="H17" s="446"/>
      <c r="I17" s="446"/>
      <c r="J17" s="189"/>
    </row>
    <row r="18" spans="1:10" ht="15">
      <c r="A18" s="170" t="s">
        <v>10</v>
      </c>
      <c r="B18" s="171" t="s">
        <v>1419</v>
      </c>
      <c r="C18" s="142"/>
      <c r="D18" s="445" t="s">
        <v>1568</v>
      </c>
      <c r="E18" s="446"/>
      <c r="F18" s="446"/>
      <c r="G18" s="446"/>
      <c r="H18" s="446"/>
      <c r="J18" s="189"/>
    </row>
    <row r="19" spans="1:10" ht="15">
      <c r="A19" s="170" t="s">
        <v>12</v>
      </c>
      <c r="B19" s="171" t="s">
        <v>1421</v>
      </c>
      <c r="C19" s="142"/>
      <c r="D19" s="445" t="s">
        <v>1569</v>
      </c>
      <c r="E19" s="446"/>
      <c r="F19" s="446"/>
      <c r="G19" s="446"/>
      <c r="H19" s="446"/>
      <c r="J19" s="189"/>
    </row>
    <row r="20" spans="1:10" ht="15">
      <c r="A20" s="170" t="s">
        <v>56</v>
      </c>
      <c r="B20" s="252" t="s">
        <v>1422</v>
      </c>
      <c r="C20" s="142"/>
      <c r="D20" s="445" t="s">
        <v>1570</v>
      </c>
      <c r="E20" s="446"/>
      <c r="F20" s="446"/>
      <c r="G20" s="446"/>
      <c r="H20" s="446"/>
      <c r="I20" s="446"/>
      <c r="J20" s="189"/>
    </row>
    <row r="21" spans="1:10" ht="15">
      <c r="A21" s="170" t="s">
        <v>47</v>
      </c>
      <c r="B21" s="171" t="s">
        <v>181</v>
      </c>
      <c r="C21" s="142"/>
      <c r="D21" s="104"/>
    </row>
    <row r="22" spans="1:10" ht="15">
      <c r="A22" s="170" t="s">
        <v>58</v>
      </c>
      <c r="B22" s="171" t="s">
        <v>85</v>
      </c>
      <c r="C22" s="142"/>
      <c r="D22" s="104"/>
    </row>
    <row r="23" spans="1:10" ht="15">
      <c r="A23" s="170" t="s">
        <v>13</v>
      </c>
      <c r="B23" s="135" t="s">
        <v>1427</v>
      </c>
      <c r="C23" s="142"/>
      <c r="D23" s="104"/>
    </row>
    <row r="24" spans="1:10" ht="15">
      <c r="A24" s="170" t="s">
        <v>57</v>
      </c>
      <c r="B24" s="135" t="s">
        <v>116</v>
      </c>
      <c r="C24" s="142"/>
      <c r="D24" s="104"/>
    </row>
    <row r="25" spans="1:10" ht="15">
      <c r="A25" s="170" t="s">
        <v>15</v>
      </c>
      <c r="B25" s="171"/>
      <c r="C25" s="142"/>
      <c r="D25" s="104"/>
    </row>
    <row r="26" spans="1:10" ht="6" customHeight="1">
      <c r="A26" s="155"/>
      <c r="B26" s="156"/>
      <c r="C26" s="148"/>
      <c r="D26" s="104"/>
    </row>
    <row r="27" spans="1:10">
      <c r="A27" s="104" t="s">
        <v>145</v>
      </c>
    </row>
    <row r="28" spans="1:10">
      <c r="A28" s="103" t="s">
        <v>146</v>
      </c>
    </row>
  </sheetData>
  <mergeCells count="4">
    <mergeCell ref="D14:I14"/>
    <mergeCell ref="D15:I15"/>
    <mergeCell ref="D16:I16"/>
    <mergeCell ref="D13:I13"/>
  </mergeCells>
  <hyperlinks>
    <hyperlink ref="A28" r:id="rId1" location="intro"/>
    <hyperlink ref="D1" location="'ProLiant Smart Buy Servers'!A1" display="Summary"/>
  </hyperlinks>
  <pageMargins left="0.7" right="0.7" top="0.75" bottom="0.75" header="0.3" footer="0.3"/>
  <pageSetup scale="44" fitToHeight="4" orientation="portrait"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zoomScale="80" zoomScaleNormal="80" workbookViewId="0">
      <selection activeCell="A12" sqref="A12:B23"/>
    </sheetView>
  </sheetViews>
  <sheetFormatPr defaultColWidth="8.88671875" defaultRowHeight="14.25"/>
  <cols>
    <col min="1" max="1" width="18.109375" style="105" customWidth="1"/>
    <col min="2" max="2" width="71.33203125" style="105" bestFit="1" customWidth="1"/>
    <col min="3" max="3" width="14.6640625" style="105" customWidth="1"/>
    <col min="4" max="16384" width="8.88671875" style="105"/>
  </cols>
  <sheetData>
    <row r="1" spans="1:10" ht="15">
      <c r="A1" s="186" t="s">
        <v>1761</v>
      </c>
      <c r="B1" s="141"/>
      <c r="C1" s="138"/>
      <c r="D1" s="311" t="s">
        <v>117</v>
      </c>
    </row>
    <row r="2" spans="1:10">
      <c r="A2" s="141"/>
      <c r="B2" s="141"/>
      <c r="C2" s="142"/>
      <c r="D2" s="104"/>
    </row>
    <row r="3" spans="1:10" ht="15">
      <c r="A3" s="143" t="s">
        <v>36</v>
      </c>
      <c r="B3" s="140" t="s">
        <v>1654</v>
      </c>
      <c r="C3" s="142"/>
      <c r="D3" s="104"/>
    </row>
    <row r="4" spans="1:10" ht="15">
      <c r="A4" s="144" t="s">
        <v>62</v>
      </c>
      <c r="B4" s="127">
        <f>VLOOKUP($B$3,'ProLiant Smart Buy Servers'!B:Q,10,FALSE)</f>
        <v>2199</v>
      </c>
      <c r="C4" s="142"/>
      <c r="D4" s="104"/>
    </row>
    <row r="5" spans="1:10" ht="21.75" customHeight="1">
      <c r="A5" s="145" t="s">
        <v>713</v>
      </c>
      <c r="B5" s="140">
        <f>VLOOKUP($B$3,'ProLiant Smart Buy Servers'!B:Q,13,FALSE)</f>
        <v>1616</v>
      </c>
      <c r="C5" s="142"/>
      <c r="D5" s="104"/>
    </row>
    <row r="6" spans="1:10" ht="15">
      <c r="A6" s="143"/>
      <c r="B6" s="146"/>
      <c r="C6" s="142"/>
      <c r="D6" s="104"/>
    </row>
    <row r="7" spans="1:10" ht="15">
      <c r="A7" s="143"/>
      <c r="B7" s="146"/>
      <c r="C7" s="142"/>
      <c r="D7" s="104"/>
    </row>
    <row r="8" spans="1:10" ht="15">
      <c r="A8" s="143" t="s">
        <v>39</v>
      </c>
      <c r="B8" s="194" t="s">
        <v>1655</v>
      </c>
      <c r="C8" s="142"/>
      <c r="D8" s="104"/>
    </row>
    <row r="9" spans="1:10" ht="15">
      <c r="A9" s="143" t="s">
        <v>40</v>
      </c>
      <c r="B9" s="252" t="s">
        <v>1761</v>
      </c>
      <c r="C9" s="142"/>
      <c r="D9" s="104"/>
    </row>
    <row r="10" spans="1:10" ht="4.5" customHeight="1">
      <c r="A10" s="147"/>
      <c r="B10" s="131"/>
      <c r="C10" s="148"/>
      <c r="D10" s="104"/>
    </row>
    <row r="11" spans="1:10" ht="15">
      <c r="A11" s="149" t="s">
        <v>41</v>
      </c>
      <c r="B11" s="122"/>
      <c r="C11" s="142"/>
      <c r="D11" s="149" t="s">
        <v>1235</v>
      </c>
      <c r="E11" s="343"/>
      <c r="F11" s="343"/>
      <c r="G11" s="343"/>
      <c r="H11" s="339"/>
      <c r="I11" s="339"/>
    </row>
    <row r="12" spans="1:10" ht="15">
      <c r="A12" s="170" t="s">
        <v>42</v>
      </c>
      <c r="B12" s="171" t="s">
        <v>1417</v>
      </c>
      <c r="C12" s="142"/>
      <c r="D12" s="389" t="s">
        <v>1481</v>
      </c>
      <c r="E12" s="442">
        <v>583</v>
      </c>
      <c r="F12" s="343"/>
      <c r="G12" s="343"/>
      <c r="H12" s="339"/>
      <c r="I12" s="339"/>
    </row>
    <row r="13" spans="1:10" ht="15">
      <c r="A13" s="170" t="s">
        <v>59</v>
      </c>
      <c r="B13" s="189" t="s">
        <v>1444</v>
      </c>
      <c r="C13" s="142"/>
      <c r="D13" s="1010" t="s">
        <v>1240</v>
      </c>
      <c r="E13" s="1010"/>
      <c r="F13" s="1010"/>
      <c r="G13" s="1010"/>
      <c r="H13" s="1010"/>
      <c r="I13" s="1010"/>
      <c r="J13" s="189"/>
    </row>
    <row r="14" spans="1:10" ht="15">
      <c r="A14" s="170" t="s">
        <v>44</v>
      </c>
      <c r="B14" s="171" t="s">
        <v>1798</v>
      </c>
      <c r="C14" s="142"/>
      <c r="D14" s="1008" t="s">
        <v>1238</v>
      </c>
      <c r="E14" s="1008"/>
      <c r="F14" s="1008"/>
      <c r="G14" s="1008"/>
      <c r="H14" s="1008"/>
      <c r="I14" s="1008"/>
      <c r="J14" s="189"/>
    </row>
    <row r="15" spans="1:10" ht="15">
      <c r="A15" s="170" t="s">
        <v>45</v>
      </c>
      <c r="B15" s="171" t="s">
        <v>75</v>
      </c>
      <c r="C15" s="142"/>
      <c r="D15" s="1008" t="s">
        <v>1236</v>
      </c>
      <c r="E15" s="1008"/>
      <c r="F15" s="1008"/>
      <c r="G15" s="1008"/>
      <c r="H15" s="1008"/>
      <c r="I15" s="1008"/>
      <c r="J15" s="189"/>
    </row>
    <row r="16" spans="1:10" ht="15">
      <c r="A16" s="170" t="s">
        <v>46</v>
      </c>
      <c r="B16" s="171" t="s">
        <v>1740</v>
      </c>
      <c r="C16" s="142"/>
      <c r="D16" s="1009" t="s">
        <v>1233</v>
      </c>
      <c r="E16" s="1008"/>
      <c r="F16" s="1008"/>
      <c r="G16" s="1008"/>
      <c r="H16" s="1008"/>
      <c r="I16" s="1008"/>
      <c r="J16" s="189"/>
    </row>
    <row r="17" spans="1:10" ht="15">
      <c r="A17" s="170" t="s">
        <v>11</v>
      </c>
      <c r="B17" s="171" t="s">
        <v>1752</v>
      </c>
      <c r="C17" s="142"/>
      <c r="D17" s="473" t="s">
        <v>1234</v>
      </c>
      <c r="E17" s="473"/>
      <c r="F17" s="473"/>
      <c r="G17" s="473"/>
      <c r="H17" s="473"/>
      <c r="I17" s="473"/>
      <c r="J17" s="189"/>
    </row>
    <row r="18" spans="1:10" ht="15">
      <c r="A18" s="170" t="s">
        <v>10</v>
      </c>
      <c r="B18" s="171" t="s">
        <v>1419</v>
      </c>
      <c r="C18" s="142"/>
      <c r="D18" s="474" t="s">
        <v>1568</v>
      </c>
      <c r="E18" s="473"/>
      <c r="F18" s="473"/>
      <c r="G18" s="473"/>
      <c r="H18" s="473"/>
      <c r="J18" s="189"/>
    </row>
    <row r="19" spans="1:10" ht="15">
      <c r="A19" s="170" t="s">
        <v>12</v>
      </c>
      <c r="B19" s="171" t="s">
        <v>1772</v>
      </c>
      <c r="C19" s="142"/>
      <c r="D19" s="474" t="s">
        <v>1569</v>
      </c>
      <c r="E19" s="473"/>
      <c r="F19" s="473"/>
      <c r="G19" s="473"/>
      <c r="H19" s="473"/>
      <c r="J19" s="189"/>
    </row>
    <row r="20" spans="1:10" ht="15">
      <c r="A20" s="170" t="s">
        <v>56</v>
      </c>
      <c r="B20" s="252" t="s">
        <v>1422</v>
      </c>
      <c r="C20" s="142"/>
      <c r="D20" s="474" t="s">
        <v>1570</v>
      </c>
      <c r="E20" s="473"/>
      <c r="F20" s="473"/>
      <c r="G20" s="473"/>
      <c r="H20" s="473"/>
      <c r="I20" s="473"/>
      <c r="J20" s="189"/>
    </row>
    <row r="21" spans="1:10" ht="15">
      <c r="A21" s="170" t="s">
        <v>47</v>
      </c>
      <c r="B21" s="171" t="s">
        <v>181</v>
      </c>
      <c r="C21" s="142"/>
      <c r="D21" s="104"/>
    </row>
    <row r="22" spans="1:10" ht="15">
      <c r="A22" s="170" t="s">
        <v>58</v>
      </c>
      <c r="B22" s="171" t="s">
        <v>64</v>
      </c>
      <c r="C22" s="142"/>
      <c r="D22" s="104"/>
    </row>
    <row r="23" spans="1:10" ht="15">
      <c r="A23" s="170" t="s">
        <v>13</v>
      </c>
      <c r="B23" s="135" t="s">
        <v>1738</v>
      </c>
      <c r="C23" s="142"/>
      <c r="D23" s="104"/>
    </row>
    <row r="24" spans="1:10" ht="15">
      <c r="A24" s="170" t="s">
        <v>57</v>
      </c>
      <c r="B24" s="135" t="s">
        <v>116</v>
      </c>
      <c r="C24" s="142"/>
      <c r="D24" s="104"/>
    </row>
    <row r="25" spans="1:10" ht="15">
      <c r="A25" s="170" t="s">
        <v>15</v>
      </c>
      <c r="B25" s="171"/>
      <c r="C25" s="142"/>
      <c r="D25" s="104"/>
    </row>
    <row r="26" spans="1:10" ht="6" customHeight="1">
      <c r="A26" s="155"/>
      <c r="B26" s="156"/>
      <c r="C26" s="148"/>
      <c r="D26" s="104"/>
    </row>
    <row r="27" spans="1:10">
      <c r="A27" s="104" t="s">
        <v>145</v>
      </c>
    </row>
    <row r="28" spans="1:10">
      <c r="A28" s="103" t="s">
        <v>146</v>
      </c>
    </row>
  </sheetData>
  <mergeCells count="4">
    <mergeCell ref="D13:I13"/>
    <mergeCell ref="D14:I14"/>
    <mergeCell ref="D15:I15"/>
    <mergeCell ref="D16:I16"/>
  </mergeCells>
  <hyperlinks>
    <hyperlink ref="A28" r:id="rId1" location="intro"/>
    <hyperlink ref="D1" location="'ProLiant Smart Buy Servers'!A1" display="Summary"/>
  </hyperlinks>
  <pageMargins left="0.7" right="0.7" top="0.75" bottom="0.75" header="0.3" footer="0.3"/>
  <pageSetup scale="44" fitToHeight="4" orientation="portrait"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zoomScale="80" zoomScaleNormal="80" workbookViewId="0">
      <selection activeCell="B23" sqref="A12:B23"/>
    </sheetView>
  </sheetViews>
  <sheetFormatPr defaultColWidth="8.88671875" defaultRowHeight="14.25"/>
  <cols>
    <col min="1" max="1" width="18.109375" style="105" customWidth="1"/>
    <col min="2" max="2" width="71.33203125" style="105" bestFit="1" customWidth="1"/>
    <col min="3" max="3" width="14.6640625" style="105" customWidth="1"/>
    <col min="4" max="16384" width="8.88671875" style="105"/>
  </cols>
  <sheetData>
    <row r="1" spans="1:10" ht="15">
      <c r="A1" s="186" t="s">
        <v>1762</v>
      </c>
      <c r="B1" s="141"/>
      <c r="C1" s="138"/>
      <c r="D1" s="311" t="s">
        <v>117</v>
      </c>
    </row>
    <row r="2" spans="1:10">
      <c r="A2" s="141"/>
      <c r="B2" s="141"/>
      <c r="C2" s="142"/>
      <c r="D2" s="104"/>
    </row>
    <row r="3" spans="1:10" ht="15">
      <c r="A3" s="143" t="s">
        <v>36</v>
      </c>
      <c r="B3" s="140" t="s">
        <v>1656</v>
      </c>
      <c r="C3" s="142"/>
      <c r="D3" s="104"/>
    </row>
    <row r="4" spans="1:10" ht="15">
      <c r="A4" s="144" t="s">
        <v>62</v>
      </c>
      <c r="B4" s="127">
        <f>VLOOKUP($B$3,'ProLiant Smart Buy Servers'!B:Q,10,FALSE)</f>
        <v>3999</v>
      </c>
      <c r="C4" s="142"/>
      <c r="D4" s="104"/>
    </row>
    <row r="5" spans="1:10" ht="21.75" customHeight="1">
      <c r="A5" s="145" t="s">
        <v>713</v>
      </c>
      <c r="B5" s="140">
        <f>VLOOKUP($B$3,'ProLiant Smart Buy Servers'!B:Q,13,FALSE)</f>
        <v>2741</v>
      </c>
      <c r="C5" s="142"/>
      <c r="D5" s="104"/>
    </row>
    <row r="6" spans="1:10" ht="15">
      <c r="A6" s="143"/>
      <c r="B6" s="146"/>
      <c r="C6" s="142"/>
      <c r="D6" s="104"/>
    </row>
    <row r="7" spans="1:10" ht="15">
      <c r="A7" s="143"/>
      <c r="B7" s="146"/>
      <c r="C7" s="142"/>
      <c r="D7" s="104"/>
    </row>
    <row r="8" spans="1:10" ht="15">
      <c r="A8" s="143" t="s">
        <v>39</v>
      </c>
      <c r="B8" s="194" t="s">
        <v>1657</v>
      </c>
      <c r="C8" s="142"/>
      <c r="D8" s="104"/>
    </row>
    <row r="9" spans="1:10" ht="15">
      <c r="A9" s="143" t="s">
        <v>40</v>
      </c>
      <c r="B9" s="252" t="s">
        <v>1762</v>
      </c>
      <c r="C9" s="142"/>
      <c r="D9" s="104"/>
    </row>
    <row r="10" spans="1:10" ht="4.5" customHeight="1">
      <c r="A10" s="147"/>
      <c r="B10" s="131"/>
      <c r="C10" s="148"/>
      <c r="D10" s="104"/>
    </row>
    <row r="11" spans="1:10" ht="15">
      <c r="A11" s="149" t="s">
        <v>41</v>
      </c>
      <c r="B11" s="122"/>
      <c r="C11" s="142"/>
      <c r="D11" s="149" t="s">
        <v>1235</v>
      </c>
      <c r="E11" s="343"/>
      <c r="F11" s="343"/>
      <c r="G11" s="343"/>
      <c r="H11" s="339"/>
      <c r="I11" s="339"/>
    </row>
    <row r="12" spans="1:10" ht="15">
      <c r="A12" s="170" t="s">
        <v>42</v>
      </c>
      <c r="B12" s="171" t="s">
        <v>1417</v>
      </c>
      <c r="C12" s="142"/>
      <c r="D12" s="389" t="s">
        <v>1481</v>
      </c>
      <c r="E12" s="442">
        <v>583</v>
      </c>
      <c r="F12" s="343"/>
      <c r="G12" s="343"/>
      <c r="H12" s="339"/>
      <c r="I12" s="339"/>
    </row>
    <row r="13" spans="1:10" ht="15">
      <c r="A13" s="170" t="s">
        <v>59</v>
      </c>
      <c r="B13" s="189" t="s">
        <v>1737</v>
      </c>
      <c r="C13" s="142"/>
      <c r="D13" s="1010" t="s">
        <v>1240</v>
      </c>
      <c r="E13" s="1010"/>
      <c r="F13" s="1010"/>
      <c r="G13" s="1010"/>
      <c r="H13" s="1010"/>
      <c r="I13" s="1010"/>
      <c r="J13" s="189"/>
    </row>
    <row r="14" spans="1:10" ht="15">
      <c r="A14" s="170" t="s">
        <v>44</v>
      </c>
      <c r="B14" s="171" t="s">
        <v>703</v>
      </c>
      <c r="C14" s="142"/>
      <c r="D14" s="1008" t="s">
        <v>1238</v>
      </c>
      <c r="E14" s="1008"/>
      <c r="F14" s="1008"/>
      <c r="G14" s="1008"/>
      <c r="H14" s="1008"/>
      <c r="I14" s="1008"/>
      <c r="J14" s="189"/>
    </row>
    <row r="15" spans="1:10" ht="15">
      <c r="A15" s="170" t="s">
        <v>45</v>
      </c>
      <c r="B15" s="171" t="s">
        <v>75</v>
      </c>
      <c r="C15" s="142"/>
      <c r="D15" s="1008" t="s">
        <v>1236</v>
      </c>
      <c r="E15" s="1008"/>
      <c r="F15" s="1008"/>
      <c r="G15" s="1008"/>
      <c r="H15" s="1008"/>
      <c r="I15" s="1008"/>
      <c r="J15" s="189"/>
    </row>
    <row r="16" spans="1:10" ht="15">
      <c r="A16" s="170" t="s">
        <v>46</v>
      </c>
      <c r="B16" s="171" t="s">
        <v>1739</v>
      </c>
      <c r="C16" s="142"/>
      <c r="D16" s="1009" t="s">
        <v>1233</v>
      </c>
      <c r="E16" s="1008"/>
      <c r="F16" s="1008"/>
      <c r="G16" s="1008"/>
      <c r="H16" s="1008"/>
      <c r="I16" s="1008"/>
      <c r="J16" s="189"/>
    </row>
    <row r="17" spans="1:10" ht="15">
      <c r="A17" s="170" t="s">
        <v>11</v>
      </c>
      <c r="B17" s="171" t="s">
        <v>1752</v>
      </c>
      <c r="C17" s="142"/>
      <c r="D17" s="473" t="s">
        <v>1234</v>
      </c>
      <c r="E17" s="473"/>
      <c r="F17" s="473"/>
      <c r="G17" s="473"/>
      <c r="H17" s="473"/>
      <c r="I17" s="473"/>
      <c r="J17" s="189"/>
    </row>
    <row r="18" spans="1:10" ht="15">
      <c r="A18" s="170" t="s">
        <v>10</v>
      </c>
      <c r="B18" s="171" t="s">
        <v>1419</v>
      </c>
      <c r="C18" s="142"/>
      <c r="D18" s="474" t="s">
        <v>1568</v>
      </c>
      <c r="E18" s="473"/>
      <c r="F18" s="473"/>
      <c r="G18" s="473"/>
      <c r="H18" s="473"/>
      <c r="J18" s="189"/>
    </row>
    <row r="19" spans="1:10" ht="15">
      <c r="A19" s="170" t="s">
        <v>12</v>
      </c>
      <c r="B19" s="171" t="s">
        <v>1796</v>
      </c>
      <c r="C19" s="142"/>
      <c r="D19" s="474" t="s">
        <v>1569</v>
      </c>
      <c r="E19" s="473"/>
      <c r="F19" s="473"/>
      <c r="G19" s="473"/>
      <c r="H19" s="473"/>
      <c r="J19" s="189"/>
    </row>
    <row r="20" spans="1:10" ht="15">
      <c r="A20" s="170" t="s">
        <v>56</v>
      </c>
      <c r="B20" s="252" t="s">
        <v>1797</v>
      </c>
      <c r="C20" s="142"/>
      <c r="D20" s="474" t="s">
        <v>1570</v>
      </c>
      <c r="E20" s="473"/>
      <c r="F20" s="473"/>
      <c r="G20" s="473"/>
      <c r="H20" s="473"/>
      <c r="I20" s="473"/>
      <c r="J20" s="189"/>
    </row>
    <row r="21" spans="1:10" ht="15">
      <c r="A21" s="170" t="s">
        <v>47</v>
      </c>
      <c r="B21" s="171" t="s">
        <v>181</v>
      </c>
      <c r="C21" s="142"/>
      <c r="D21" s="104"/>
    </row>
    <row r="22" spans="1:10" ht="15">
      <c r="A22" s="170" t="s">
        <v>58</v>
      </c>
      <c r="B22" s="171" t="s">
        <v>64</v>
      </c>
      <c r="C22" s="142"/>
      <c r="D22" s="104"/>
    </row>
    <row r="23" spans="1:10" ht="15">
      <c r="A23" s="170" t="s">
        <v>13</v>
      </c>
      <c r="B23" s="135" t="s">
        <v>1738</v>
      </c>
      <c r="C23" s="142"/>
      <c r="D23" s="104"/>
    </row>
    <row r="24" spans="1:10" ht="15">
      <c r="A24" s="170" t="s">
        <v>57</v>
      </c>
      <c r="B24" s="135" t="s">
        <v>116</v>
      </c>
      <c r="C24" s="142"/>
      <c r="D24" s="104"/>
    </row>
    <row r="25" spans="1:10" ht="15">
      <c r="A25" s="170" t="s">
        <v>15</v>
      </c>
      <c r="B25" s="171"/>
      <c r="C25" s="142"/>
      <c r="D25" s="104"/>
    </row>
    <row r="26" spans="1:10" ht="6" customHeight="1">
      <c r="A26" s="155"/>
      <c r="B26" s="156"/>
      <c r="C26" s="148"/>
      <c r="D26" s="104"/>
    </row>
    <row r="27" spans="1:10">
      <c r="A27" s="104" t="s">
        <v>145</v>
      </c>
    </row>
    <row r="28" spans="1:10">
      <c r="A28" s="103" t="s">
        <v>146</v>
      </c>
    </row>
  </sheetData>
  <mergeCells count="4">
    <mergeCell ref="D13:I13"/>
    <mergeCell ref="D14:I14"/>
    <mergeCell ref="D15:I15"/>
    <mergeCell ref="D16:I16"/>
  </mergeCells>
  <hyperlinks>
    <hyperlink ref="A28" r:id="rId1" location="intro"/>
    <hyperlink ref="D1" location="'ProLiant Smart Buy Servers'!A1" display="Summary"/>
  </hyperlinks>
  <pageMargins left="0.7" right="0.7" top="0.75" bottom="0.75" header="0.3" footer="0.3"/>
  <pageSetup scale="44" fitToHeight="4" orientation="portrait"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I28"/>
  <sheetViews>
    <sheetView zoomScale="80" zoomScaleNormal="80" workbookViewId="0">
      <selection activeCell="G11" sqref="G11:G12"/>
    </sheetView>
  </sheetViews>
  <sheetFormatPr defaultColWidth="8.88671875" defaultRowHeight="14.25"/>
  <cols>
    <col min="1" max="1" width="18.109375" style="105" customWidth="1"/>
    <col min="2" max="2" width="61.5546875" style="105" customWidth="1"/>
    <col min="3" max="3" width="14.6640625" style="105" customWidth="1"/>
    <col min="4" max="8" width="8.88671875" style="105"/>
    <col min="9" max="9" width="18.44140625" style="105" customWidth="1"/>
    <col min="10" max="16384" width="8.88671875" style="105"/>
  </cols>
  <sheetData>
    <row r="1" spans="1:9" ht="15">
      <c r="A1" s="186" t="s">
        <v>670</v>
      </c>
      <c r="B1" s="141"/>
      <c r="C1" s="138"/>
      <c r="D1" s="311" t="s">
        <v>117</v>
      </c>
    </row>
    <row r="2" spans="1:9">
      <c r="A2" s="141"/>
      <c r="B2" s="141"/>
      <c r="C2" s="142"/>
      <c r="D2" s="104"/>
    </row>
    <row r="3" spans="1:9" ht="15">
      <c r="A3" s="143" t="s">
        <v>36</v>
      </c>
      <c r="B3" s="140" t="s">
        <v>621</v>
      </c>
      <c r="C3" s="142"/>
      <c r="D3" s="104"/>
    </row>
    <row r="4" spans="1:9" ht="15">
      <c r="A4" s="144" t="s">
        <v>62</v>
      </c>
      <c r="B4" s="127">
        <f>VLOOKUP($B$3,'ProLiant Smart Buy Servers'!B:Q,12,FALSE)</f>
        <v>1929</v>
      </c>
      <c r="C4" s="142"/>
      <c r="D4" s="104"/>
    </row>
    <row r="5" spans="1:9" ht="21.75" customHeight="1">
      <c r="A5" s="145" t="s">
        <v>713</v>
      </c>
      <c r="B5" s="140">
        <f>VLOOKUP($B$3,'ProLiant Smart Buy Servers'!B:Q,13,FALSE)</f>
        <v>1294</v>
      </c>
      <c r="C5" s="142"/>
      <c r="D5" s="104"/>
    </row>
    <row r="6" spans="1:9" ht="15">
      <c r="A6" s="143"/>
      <c r="B6" s="146"/>
      <c r="C6" s="142"/>
      <c r="D6" s="104"/>
    </row>
    <row r="7" spans="1:9" ht="15">
      <c r="A7" s="143"/>
      <c r="B7" s="146"/>
      <c r="C7" s="142"/>
      <c r="D7" s="104"/>
    </row>
    <row r="8" spans="1:9" ht="15">
      <c r="A8" s="143" t="s">
        <v>39</v>
      </c>
      <c r="B8" s="194" t="s">
        <v>669</v>
      </c>
      <c r="C8" s="142"/>
      <c r="D8" s="104"/>
    </row>
    <row r="9" spans="1:9" ht="15">
      <c r="A9" s="143" t="s">
        <v>40</v>
      </c>
      <c r="B9" s="252" t="s">
        <v>670</v>
      </c>
      <c r="C9" s="142"/>
      <c r="D9" s="104"/>
    </row>
    <row r="10" spans="1:9" ht="4.5" customHeight="1">
      <c r="A10" s="147"/>
      <c r="B10" s="131"/>
      <c r="C10" s="148"/>
      <c r="D10" s="104"/>
    </row>
    <row r="11" spans="1:9" ht="15.75">
      <c r="A11" s="149" t="s">
        <v>41</v>
      </c>
      <c r="B11" s="122"/>
      <c r="C11" s="142"/>
      <c r="D11" s="149" t="s">
        <v>1230</v>
      </c>
      <c r="E11" s="356"/>
      <c r="F11" s="356"/>
      <c r="G11" s="453" t="s">
        <v>52</v>
      </c>
      <c r="H11" s="356"/>
      <c r="I11" s="356"/>
    </row>
    <row r="12" spans="1:9" ht="15.75">
      <c r="A12" s="170" t="s">
        <v>42</v>
      </c>
      <c r="B12" s="171" t="s">
        <v>219</v>
      </c>
      <c r="C12" s="142"/>
      <c r="D12" s="441" t="s">
        <v>1223</v>
      </c>
      <c r="E12" s="440">
        <v>202</v>
      </c>
      <c r="F12" s="356"/>
      <c r="G12" s="454" t="s">
        <v>1572</v>
      </c>
      <c r="H12" s="356"/>
      <c r="I12" s="356"/>
    </row>
    <row r="13" spans="1:9" ht="15">
      <c r="A13" s="170" t="s">
        <v>59</v>
      </c>
      <c r="B13" s="171" t="s">
        <v>671</v>
      </c>
      <c r="C13" s="142"/>
      <c r="D13" s="1010" t="s">
        <v>1240</v>
      </c>
      <c r="E13" s="1010"/>
      <c r="F13" s="1010"/>
      <c r="G13" s="1010"/>
      <c r="H13" s="1010"/>
      <c r="I13" s="1010"/>
    </row>
    <row r="14" spans="1:9" ht="15">
      <c r="A14" s="170" t="s">
        <v>44</v>
      </c>
      <c r="B14" s="171" t="s">
        <v>687</v>
      </c>
      <c r="C14" s="142"/>
      <c r="D14" s="1008" t="s">
        <v>1238</v>
      </c>
      <c r="E14" s="1008"/>
      <c r="F14" s="1008"/>
      <c r="G14" s="1008"/>
      <c r="H14" s="1008"/>
      <c r="I14" s="1008"/>
    </row>
    <row r="15" spans="1:9" ht="15">
      <c r="A15" s="170" t="s">
        <v>45</v>
      </c>
      <c r="B15" s="171" t="s">
        <v>75</v>
      </c>
      <c r="C15" s="142"/>
      <c r="D15" s="1008" t="s">
        <v>1236</v>
      </c>
      <c r="E15" s="1008"/>
      <c r="F15" s="1008"/>
      <c r="G15" s="1008"/>
      <c r="H15" s="1008"/>
      <c r="I15" s="1008"/>
    </row>
    <row r="16" spans="1:9" ht="15">
      <c r="A16" s="170" t="s">
        <v>46</v>
      </c>
      <c r="B16" s="171" t="s">
        <v>176</v>
      </c>
      <c r="C16" s="142"/>
      <c r="D16" s="1009" t="s">
        <v>1233</v>
      </c>
      <c r="E16" s="1008"/>
      <c r="F16" s="1008"/>
      <c r="G16" s="1008"/>
      <c r="H16" s="1008"/>
      <c r="I16" s="1008"/>
    </row>
    <row r="17" spans="1:9" ht="15">
      <c r="A17" s="170" t="s">
        <v>11</v>
      </c>
      <c r="B17" s="171" t="s">
        <v>64</v>
      </c>
      <c r="C17" s="142"/>
      <c r="D17" s="446" t="s">
        <v>1234</v>
      </c>
      <c r="E17" s="446"/>
      <c r="F17" s="446"/>
      <c r="G17" s="446"/>
      <c r="H17" s="446"/>
      <c r="I17" s="446"/>
    </row>
    <row r="18" spans="1:9" ht="15">
      <c r="A18" s="170" t="s">
        <v>10</v>
      </c>
      <c r="B18" s="171" t="s">
        <v>184</v>
      </c>
      <c r="C18" s="142"/>
      <c r="D18" s="445" t="s">
        <v>1568</v>
      </c>
      <c r="E18" s="446"/>
      <c r="F18" s="446"/>
      <c r="G18" s="446"/>
      <c r="H18" s="446"/>
    </row>
    <row r="19" spans="1:9" ht="15">
      <c r="A19" s="170" t="s">
        <v>12</v>
      </c>
      <c r="B19" s="171" t="s">
        <v>658</v>
      </c>
      <c r="C19" s="142"/>
      <c r="D19" s="445" t="s">
        <v>1569</v>
      </c>
      <c r="E19" s="446"/>
      <c r="F19" s="446"/>
      <c r="G19" s="446"/>
      <c r="H19" s="446"/>
    </row>
    <row r="20" spans="1:9" ht="15">
      <c r="A20" s="170" t="s">
        <v>56</v>
      </c>
      <c r="B20" s="171" t="s">
        <v>186</v>
      </c>
      <c r="C20" s="142"/>
      <c r="D20" s="445" t="s">
        <v>1570</v>
      </c>
      <c r="E20" s="446"/>
      <c r="F20" s="446"/>
      <c r="G20" s="446"/>
      <c r="H20" s="446"/>
      <c r="I20" s="446"/>
    </row>
    <row r="21" spans="1:9" ht="15">
      <c r="A21" s="170" t="s">
        <v>47</v>
      </c>
      <c r="B21" s="171" t="s">
        <v>181</v>
      </c>
      <c r="C21" s="142"/>
      <c r="D21" s="104"/>
    </row>
    <row r="22" spans="1:9" ht="15">
      <c r="A22" s="170" t="s">
        <v>58</v>
      </c>
      <c r="B22" s="171" t="s">
        <v>85</v>
      </c>
      <c r="C22" s="142"/>
      <c r="D22" s="104"/>
    </row>
    <row r="23" spans="1:9" ht="15">
      <c r="A23" s="170" t="s">
        <v>13</v>
      </c>
      <c r="B23" s="171" t="s">
        <v>819</v>
      </c>
      <c r="C23" s="142"/>
      <c r="D23" s="104"/>
    </row>
    <row r="24" spans="1:9" ht="15">
      <c r="A24" s="170" t="s">
        <v>57</v>
      </c>
      <c r="B24" s="171" t="s">
        <v>60</v>
      </c>
      <c r="C24" s="142"/>
      <c r="D24" s="104"/>
    </row>
    <row r="25" spans="1:9" ht="15">
      <c r="A25" s="170" t="s">
        <v>15</v>
      </c>
      <c r="B25" s="171"/>
      <c r="C25" s="142"/>
      <c r="D25" s="104"/>
    </row>
    <row r="26" spans="1:9" ht="6" customHeight="1">
      <c r="A26" s="155"/>
      <c r="B26" s="156"/>
      <c r="C26" s="148"/>
      <c r="D26" s="104"/>
    </row>
    <row r="27" spans="1:9">
      <c r="A27" s="104" t="s">
        <v>145</v>
      </c>
    </row>
    <row r="28" spans="1:9">
      <c r="A28" s="103" t="s">
        <v>146</v>
      </c>
    </row>
  </sheetData>
  <mergeCells count="4">
    <mergeCell ref="D13:I13"/>
    <mergeCell ref="D14:I14"/>
    <mergeCell ref="D15:I15"/>
    <mergeCell ref="D16:I16"/>
  </mergeCells>
  <hyperlinks>
    <hyperlink ref="A28" r:id="rId1" location="intro"/>
    <hyperlink ref="D1" location="'ProLiant Smart Buy Servers'!A1" display="Summary"/>
  </hyperlinks>
  <pageMargins left="0.7" right="0.7" top="0.75" bottom="0.75" header="0.3" footer="0.3"/>
  <pageSetup scale="47" fitToHeight="4" orientation="portrait"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J28"/>
  <sheetViews>
    <sheetView zoomScale="80" zoomScaleNormal="80" workbookViewId="0">
      <selection activeCell="C22" sqref="C22"/>
    </sheetView>
  </sheetViews>
  <sheetFormatPr defaultColWidth="8.88671875" defaultRowHeight="14.25"/>
  <cols>
    <col min="1" max="1" width="18.109375" style="105" customWidth="1"/>
    <col min="2" max="2" width="61.5546875" style="105" customWidth="1"/>
    <col min="3" max="3" width="14.6640625" style="105" customWidth="1"/>
    <col min="4" max="16384" width="8.88671875" style="105"/>
  </cols>
  <sheetData>
    <row r="1" spans="1:10" ht="15">
      <c r="A1" s="186" t="s">
        <v>673</v>
      </c>
      <c r="B1" s="141"/>
      <c r="C1" s="138"/>
      <c r="D1" s="311" t="s">
        <v>117</v>
      </c>
    </row>
    <row r="2" spans="1:10">
      <c r="A2" s="141"/>
      <c r="B2" s="141"/>
      <c r="C2" s="142"/>
      <c r="D2" s="104"/>
    </row>
    <row r="3" spans="1:10" ht="15">
      <c r="A3" s="143" t="s">
        <v>36</v>
      </c>
      <c r="B3" s="140" t="s">
        <v>623</v>
      </c>
      <c r="C3" s="142"/>
      <c r="D3" s="104"/>
    </row>
    <row r="4" spans="1:10" ht="15">
      <c r="A4" s="144" t="s">
        <v>62</v>
      </c>
      <c r="B4" s="127">
        <f>VLOOKUP($B$3,'ProLiant Smart Buy Servers'!B:Q,12,FALSE)</f>
        <v>2199</v>
      </c>
      <c r="C4" s="142"/>
      <c r="D4" s="104"/>
    </row>
    <row r="5" spans="1:10" ht="21.75" customHeight="1">
      <c r="A5" s="145" t="s">
        <v>713</v>
      </c>
      <c r="B5" s="140">
        <f>VLOOKUP($B$3,'ProLiant Smart Buy Servers'!B:Q,13,FALSE)</f>
        <v>1718</v>
      </c>
      <c r="C5" s="142"/>
      <c r="D5" s="104"/>
    </row>
    <row r="6" spans="1:10" ht="15">
      <c r="A6" s="143"/>
      <c r="B6" s="146"/>
      <c r="C6" s="142"/>
      <c r="D6" s="104"/>
    </row>
    <row r="7" spans="1:10" ht="15">
      <c r="A7" s="143"/>
      <c r="B7" s="146"/>
      <c r="C7" s="142"/>
      <c r="D7" s="104"/>
    </row>
    <row r="8" spans="1:10" ht="15">
      <c r="A8" s="143" t="s">
        <v>39</v>
      </c>
      <c r="B8" s="194" t="s">
        <v>672</v>
      </c>
      <c r="C8" s="142"/>
      <c r="D8" s="104"/>
    </row>
    <row r="9" spans="1:10" ht="15">
      <c r="A9" s="143" t="s">
        <v>40</v>
      </c>
      <c r="B9" s="252" t="s">
        <v>673</v>
      </c>
      <c r="C9" s="142"/>
      <c r="D9" s="104"/>
    </row>
    <row r="10" spans="1:10" ht="4.5" customHeight="1">
      <c r="A10" s="147"/>
      <c r="B10" s="131"/>
      <c r="C10" s="148"/>
      <c r="D10" s="104"/>
    </row>
    <row r="11" spans="1:10" ht="15.75">
      <c r="A11" s="149" t="s">
        <v>41</v>
      </c>
      <c r="B11" s="122"/>
      <c r="C11" s="142"/>
      <c r="D11" s="149" t="s">
        <v>1230</v>
      </c>
      <c r="E11" s="356"/>
      <c r="F11" s="356"/>
      <c r="G11" s="453" t="s">
        <v>52</v>
      </c>
      <c r="H11" s="356"/>
      <c r="I11" s="356"/>
    </row>
    <row r="12" spans="1:10" ht="15.75">
      <c r="A12" s="170" t="s">
        <v>42</v>
      </c>
      <c r="B12" s="171" t="s">
        <v>219</v>
      </c>
      <c r="C12" s="142"/>
      <c r="D12" s="441" t="s">
        <v>1223</v>
      </c>
      <c r="E12" s="440">
        <v>202</v>
      </c>
      <c r="F12" s="356"/>
      <c r="G12" s="454" t="s">
        <v>1572</v>
      </c>
      <c r="H12" s="356"/>
      <c r="I12" s="356"/>
    </row>
    <row r="13" spans="1:10" ht="15">
      <c r="A13" s="170" t="s">
        <v>59</v>
      </c>
      <c r="B13" s="171" t="s">
        <v>674</v>
      </c>
      <c r="C13" s="142"/>
      <c r="D13" s="1010" t="s">
        <v>1240</v>
      </c>
      <c r="E13" s="1010"/>
      <c r="F13" s="1010"/>
      <c r="G13" s="1010"/>
      <c r="H13" s="1010"/>
      <c r="I13" s="1010"/>
      <c r="J13" s="189"/>
    </row>
    <row r="14" spans="1:10" ht="15">
      <c r="A14" s="170" t="s">
        <v>44</v>
      </c>
      <c r="B14" s="171" t="s">
        <v>688</v>
      </c>
      <c r="C14" s="142"/>
      <c r="D14" s="1008" t="s">
        <v>1238</v>
      </c>
      <c r="E14" s="1008"/>
      <c r="F14" s="1008"/>
      <c r="G14" s="1008"/>
      <c r="H14" s="1008"/>
      <c r="I14" s="1008"/>
      <c r="J14" s="189"/>
    </row>
    <row r="15" spans="1:10" ht="15">
      <c r="A15" s="170" t="s">
        <v>45</v>
      </c>
      <c r="B15" s="171" t="s">
        <v>75</v>
      </c>
      <c r="C15" s="142"/>
      <c r="D15" s="1008" t="s">
        <v>1236</v>
      </c>
      <c r="E15" s="1008"/>
      <c r="F15" s="1008"/>
      <c r="G15" s="1008"/>
      <c r="H15" s="1008"/>
      <c r="I15" s="1008"/>
      <c r="J15" s="189"/>
    </row>
    <row r="16" spans="1:10" ht="15">
      <c r="A16" s="170" t="s">
        <v>46</v>
      </c>
      <c r="B16" s="171" t="s">
        <v>187</v>
      </c>
      <c r="C16" s="142"/>
      <c r="D16" s="1009" t="s">
        <v>1233</v>
      </c>
      <c r="E16" s="1008"/>
      <c r="F16" s="1008"/>
      <c r="G16" s="1008"/>
      <c r="H16" s="1008"/>
      <c r="I16" s="1008"/>
      <c r="J16" s="189"/>
    </row>
    <row r="17" spans="1:10" ht="15">
      <c r="A17" s="170" t="s">
        <v>11</v>
      </c>
      <c r="B17" s="171" t="s">
        <v>64</v>
      </c>
      <c r="C17" s="142"/>
      <c r="D17" s="446" t="s">
        <v>1234</v>
      </c>
      <c r="E17" s="446"/>
      <c r="F17" s="446"/>
      <c r="G17" s="446"/>
      <c r="H17" s="446"/>
      <c r="I17" s="446"/>
      <c r="J17" s="189"/>
    </row>
    <row r="18" spans="1:10" ht="15">
      <c r="A18" s="170" t="s">
        <v>10</v>
      </c>
      <c r="B18" s="171" t="s">
        <v>184</v>
      </c>
      <c r="C18" s="142"/>
      <c r="D18" s="445" t="s">
        <v>1568</v>
      </c>
      <c r="E18" s="446"/>
      <c r="F18" s="446"/>
      <c r="G18" s="446"/>
      <c r="H18" s="446"/>
      <c r="J18" s="189"/>
    </row>
    <row r="19" spans="1:10" ht="15">
      <c r="A19" s="170" t="s">
        <v>12</v>
      </c>
      <c r="B19" s="171" t="s">
        <v>658</v>
      </c>
      <c r="C19" s="142"/>
      <c r="D19" s="445" t="s">
        <v>1569</v>
      </c>
      <c r="E19" s="446"/>
      <c r="F19" s="446"/>
      <c r="G19" s="446"/>
      <c r="H19" s="446"/>
      <c r="J19" s="189"/>
    </row>
    <row r="20" spans="1:10" ht="15">
      <c r="A20" s="170" t="s">
        <v>56</v>
      </c>
      <c r="B20" s="171" t="s">
        <v>186</v>
      </c>
      <c r="C20" s="142"/>
      <c r="D20" s="445" t="s">
        <v>1570</v>
      </c>
      <c r="E20" s="446"/>
      <c r="F20" s="446"/>
      <c r="G20" s="446"/>
      <c r="H20" s="446"/>
      <c r="I20" s="446"/>
      <c r="J20" s="189"/>
    </row>
    <row r="21" spans="1:10" ht="15">
      <c r="A21" s="170" t="s">
        <v>47</v>
      </c>
      <c r="B21" s="171" t="s">
        <v>181</v>
      </c>
      <c r="C21" s="142"/>
      <c r="D21" s="104"/>
    </row>
    <row r="22" spans="1:10" ht="15">
      <c r="A22" s="170" t="s">
        <v>58</v>
      </c>
      <c r="B22" s="171" t="s">
        <v>85</v>
      </c>
      <c r="C22" s="142"/>
      <c r="D22" s="104"/>
    </row>
    <row r="23" spans="1:10" ht="15">
      <c r="A23" s="170" t="s">
        <v>13</v>
      </c>
      <c r="B23" s="171" t="s">
        <v>819</v>
      </c>
      <c r="C23" s="142"/>
      <c r="D23" s="104"/>
    </row>
    <row r="24" spans="1:10" ht="15">
      <c r="A24" s="170" t="s">
        <v>57</v>
      </c>
      <c r="B24" s="171" t="s">
        <v>60</v>
      </c>
      <c r="C24" s="142"/>
      <c r="D24" s="104"/>
    </row>
    <row r="25" spans="1:10" ht="15">
      <c r="A25" s="170" t="s">
        <v>15</v>
      </c>
      <c r="B25" s="171"/>
      <c r="C25" s="142"/>
      <c r="D25" s="104"/>
    </row>
    <row r="26" spans="1:10" ht="6" customHeight="1">
      <c r="A26" s="155"/>
      <c r="B26" s="156"/>
      <c r="C26" s="148"/>
      <c r="D26" s="104"/>
    </row>
    <row r="27" spans="1:10">
      <c r="A27" s="104" t="s">
        <v>145</v>
      </c>
    </row>
    <row r="28" spans="1:10">
      <c r="A28" s="103" t="s">
        <v>146</v>
      </c>
    </row>
  </sheetData>
  <mergeCells count="4">
    <mergeCell ref="D13:I13"/>
    <mergeCell ref="D14:I14"/>
    <mergeCell ref="D15:I15"/>
    <mergeCell ref="D16:I16"/>
  </mergeCells>
  <hyperlinks>
    <hyperlink ref="A28" r:id="rId1" location="intro"/>
    <hyperlink ref="D1" location="'ProLiant Smart Buy Servers'!A1" display="Summary"/>
  </hyperlinks>
  <pageMargins left="0.7" right="0.7" top="0.75" bottom="0.75" header="0.3" footer="0.3"/>
  <pageSetup scale="47" fitToHeight="4" orientation="portrait" r:id="rId2"/>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J28"/>
  <sheetViews>
    <sheetView zoomScale="80" zoomScaleNormal="80" workbookViewId="0">
      <selection activeCell="D1" sqref="D1"/>
    </sheetView>
  </sheetViews>
  <sheetFormatPr defaultColWidth="8.88671875" defaultRowHeight="14.25"/>
  <cols>
    <col min="1" max="1" width="18.109375" style="105" customWidth="1"/>
    <col min="2" max="2" width="61.5546875" style="105" customWidth="1"/>
    <col min="3" max="3" width="14.6640625" style="105" customWidth="1"/>
    <col min="4" max="16384" width="8.88671875" style="105"/>
  </cols>
  <sheetData>
    <row r="1" spans="1:10" ht="15">
      <c r="A1" s="186" t="s">
        <v>676</v>
      </c>
      <c r="B1" s="141"/>
      <c r="C1" s="138"/>
      <c r="D1" s="311" t="s">
        <v>117</v>
      </c>
    </row>
    <row r="2" spans="1:10">
      <c r="A2" s="141"/>
      <c r="B2" s="141"/>
      <c r="C2" s="142"/>
      <c r="D2" s="104"/>
    </row>
    <row r="3" spans="1:10" ht="15">
      <c r="A3" s="143" t="s">
        <v>36</v>
      </c>
      <c r="B3" s="140" t="s">
        <v>625</v>
      </c>
      <c r="C3" s="142"/>
      <c r="D3" s="104"/>
    </row>
    <row r="4" spans="1:10" ht="15">
      <c r="A4" s="144" t="s">
        <v>62</v>
      </c>
      <c r="B4" s="127">
        <f>VLOOKUP($B$3,'ProLiant Smart Buy Servers'!B:Q,12,FALSE)</f>
        <v>4099</v>
      </c>
      <c r="C4" s="142"/>
      <c r="D4" s="104"/>
    </row>
    <row r="5" spans="1:10" ht="21.75" customHeight="1">
      <c r="A5" s="145" t="s">
        <v>713</v>
      </c>
      <c r="B5" s="140">
        <f>VLOOKUP($B$3,'ProLiant Smart Buy Servers'!B:Q,13,FALSE)</f>
        <v>2401</v>
      </c>
      <c r="C5" s="142"/>
      <c r="D5" s="104"/>
    </row>
    <row r="6" spans="1:10" ht="15">
      <c r="A6" s="143"/>
      <c r="B6" s="146"/>
      <c r="C6" s="142"/>
      <c r="D6" s="104"/>
    </row>
    <row r="7" spans="1:10" ht="15">
      <c r="A7" s="143"/>
      <c r="B7" s="146"/>
      <c r="C7" s="142"/>
      <c r="D7" s="104"/>
    </row>
    <row r="8" spans="1:10" ht="15">
      <c r="A8" s="143" t="s">
        <v>39</v>
      </c>
      <c r="B8" s="194" t="s">
        <v>675</v>
      </c>
      <c r="C8" s="142"/>
      <c r="D8" s="104"/>
    </row>
    <row r="9" spans="1:10" ht="15">
      <c r="A9" s="143" t="s">
        <v>40</v>
      </c>
      <c r="B9" s="252" t="s">
        <v>676</v>
      </c>
      <c r="C9" s="142"/>
      <c r="D9" s="104"/>
    </row>
    <row r="10" spans="1:10" ht="4.5" customHeight="1">
      <c r="A10" s="147"/>
      <c r="B10" s="131"/>
      <c r="C10" s="148"/>
      <c r="D10" s="104"/>
    </row>
    <row r="11" spans="1:10" ht="15.75">
      <c r="A11" s="149" t="s">
        <v>41</v>
      </c>
      <c r="B11" s="122"/>
      <c r="C11" s="142"/>
      <c r="D11" s="149" t="s">
        <v>1230</v>
      </c>
      <c r="E11" s="356"/>
      <c r="F11" s="356"/>
      <c r="G11" s="356"/>
      <c r="H11" s="356"/>
      <c r="I11" s="356"/>
    </row>
    <row r="12" spans="1:10" ht="15.75">
      <c r="A12" s="170" t="s">
        <v>42</v>
      </c>
      <c r="B12" s="171" t="s">
        <v>219</v>
      </c>
      <c r="C12" s="142"/>
      <c r="D12" s="441" t="s">
        <v>1266</v>
      </c>
      <c r="E12" s="440">
        <v>1022</v>
      </c>
      <c r="F12" s="356"/>
      <c r="G12" s="356"/>
      <c r="H12" s="356"/>
      <c r="I12" s="356"/>
    </row>
    <row r="13" spans="1:10" ht="15.75">
      <c r="A13" s="170" t="s">
        <v>59</v>
      </c>
      <c r="B13" s="171" t="s">
        <v>666</v>
      </c>
      <c r="C13" s="142"/>
      <c r="D13" s="387" t="s">
        <v>1556</v>
      </c>
      <c r="E13" s="356"/>
      <c r="F13" s="356"/>
      <c r="G13" s="356"/>
      <c r="H13" s="356"/>
      <c r="I13" s="356"/>
    </row>
    <row r="14" spans="1:10" ht="15.75">
      <c r="A14" s="170" t="s">
        <v>44</v>
      </c>
      <c r="B14" s="171" t="s">
        <v>689</v>
      </c>
      <c r="C14" s="142"/>
      <c r="D14" s="386" t="s">
        <v>1231</v>
      </c>
      <c r="E14" s="356"/>
      <c r="F14" s="356"/>
      <c r="G14" s="356"/>
      <c r="H14" s="356"/>
      <c r="I14" s="356"/>
      <c r="J14" s="189"/>
    </row>
    <row r="15" spans="1:10" ht="15.75">
      <c r="A15" s="170" t="s">
        <v>45</v>
      </c>
      <c r="B15" s="171" t="s">
        <v>75</v>
      </c>
      <c r="C15" s="142"/>
      <c r="D15" s="386" t="s">
        <v>1232</v>
      </c>
      <c r="E15" s="356"/>
      <c r="F15" s="356"/>
      <c r="G15" s="356"/>
      <c r="H15" s="356"/>
      <c r="I15" s="356"/>
      <c r="J15" s="189"/>
    </row>
    <row r="16" spans="1:10" ht="15.75">
      <c r="A16" s="170" t="s">
        <v>46</v>
      </c>
      <c r="B16" s="171" t="s">
        <v>182</v>
      </c>
      <c r="C16" s="142"/>
      <c r="D16" s="386" t="s">
        <v>1233</v>
      </c>
      <c r="E16" s="356"/>
      <c r="F16" s="356"/>
      <c r="G16" s="356"/>
      <c r="H16" s="356"/>
      <c r="I16" s="356"/>
      <c r="J16" s="189"/>
    </row>
    <row r="17" spans="1:10" ht="15.75">
      <c r="A17" s="170" t="s">
        <v>11</v>
      </c>
      <c r="B17" s="171" t="s">
        <v>64</v>
      </c>
      <c r="C17" s="142"/>
      <c r="D17" s="386" t="s">
        <v>1234</v>
      </c>
      <c r="E17" s="356"/>
      <c r="F17" s="356"/>
      <c r="G17" s="356"/>
      <c r="H17" s="356"/>
      <c r="I17" s="356"/>
      <c r="J17" s="189"/>
    </row>
    <row r="18" spans="1:10" ht="15">
      <c r="A18" s="170" t="s">
        <v>10</v>
      </c>
      <c r="B18" s="171" t="s">
        <v>184</v>
      </c>
      <c r="C18" s="142"/>
      <c r="D18" s="445" t="s">
        <v>1569</v>
      </c>
      <c r="E18" s="446"/>
      <c r="F18" s="446"/>
      <c r="G18" s="446"/>
      <c r="H18" s="446"/>
      <c r="J18" s="189"/>
    </row>
    <row r="19" spans="1:10" ht="15">
      <c r="A19" s="170" t="s">
        <v>12</v>
      </c>
      <c r="B19" s="171" t="s">
        <v>185</v>
      </c>
      <c r="C19" s="142"/>
      <c r="D19" s="445" t="s">
        <v>1570</v>
      </c>
      <c r="E19" s="446"/>
      <c r="F19" s="446"/>
      <c r="G19" s="446"/>
      <c r="H19" s="446"/>
      <c r="I19" s="446"/>
      <c r="J19" s="189"/>
    </row>
    <row r="20" spans="1:10" ht="15">
      <c r="A20" s="170" t="s">
        <v>56</v>
      </c>
      <c r="B20" s="171" t="s">
        <v>188</v>
      </c>
      <c r="C20" s="142"/>
      <c r="D20" s="445" t="s">
        <v>1568</v>
      </c>
      <c r="E20" s="446"/>
      <c r="F20" s="446"/>
      <c r="G20" s="446"/>
      <c r="H20" s="446"/>
      <c r="I20" s="446"/>
      <c r="J20" s="189"/>
    </row>
    <row r="21" spans="1:10" ht="15.75">
      <c r="A21" s="170" t="s">
        <v>47</v>
      </c>
      <c r="B21" s="171" t="s">
        <v>181</v>
      </c>
      <c r="C21" s="142"/>
      <c r="D21" s="244"/>
      <c r="E21" s="244"/>
      <c r="F21" s="244"/>
      <c r="G21" s="244"/>
      <c r="H21" s="244"/>
      <c r="I21" s="244"/>
      <c r="J21" s="244"/>
    </row>
    <row r="22" spans="1:10" ht="15">
      <c r="A22" s="170" t="s">
        <v>58</v>
      </c>
      <c r="B22" s="171" t="s">
        <v>85</v>
      </c>
      <c r="C22" s="142"/>
      <c r="D22" s="104"/>
    </row>
    <row r="23" spans="1:10" ht="15">
      <c r="A23" s="170" t="s">
        <v>13</v>
      </c>
      <c r="B23" s="171" t="s">
        <v>819</v>
      </c>
      <c r="C23" s="142"/>
      <c r="D23" s="104"/>
    </row>
    <row r="24" spans="1:10" ht="15">
      <c r="A24" s="170" t="s">
        <v>57</v>
      </c>
      <c r="B24" s="171" t="s">
        <v>60</v>
      </c>
      <c r="C24" s="142"/>
      <c r="D24" s="104"/>
    </row>
    <row r="25" spans="1:10" ht="15">
      <c r="A25" s="170" t="s">
        <v>15</v>
      </c>
      <c r="B25" s="171"/>
      <c r="C25" s="142"/>
      <c r="D25" s="104"/>
    </row>
    <row r="26" spans="1:10" ht="6" customHeight="1">
      <c r="A26" s="155"/>
      <c r="B26" s="156"/>
      <c r="C26" s="148"/>
      <c r="D26" s="104"/>
    </row>
    <row r="27" spans="1:10">
      <c r="A27" s="104" t="s">
        <v>145</v>
      </c>
    </row>
    <row r="28" spans="1:10">
      <c r="A28" s="103" t="s">
        <v>146</v>
      </c>
    </row>
  </sheetData>
  <hyperlinks>
    <hyperlink ref="A28" r:id="rId1" location="intro"/>
    <hyperlink ref="D1" location="'ProLiant Smart Buy Servers'!A1" display="Summary"/>
  </hyperlinks>
  <pageMargins left="0.7" right="0.7" top="0.75" bottom="0.75" header="0.3" footer="0.3"/>
  <pageSetup scale="47" fitToHeight="4" orientation="portrait"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zoomScale="80" zoomScaleNormal="80" workbookViewId="0">
      <selection activeCell="A12" sqref="A12:B23"/>
    </sheetView>
  </sheetViews>
  <sheetFormatPr defaultColWidth="8.88671875" defaultRowHeight="14.25"/>
  <cols>
    <col min="1" max="1" width="18.109375" style="339" customWidth="1"/>
    <col min="2" max="2" width="61.5546875" style="339" customWidth="1"/>
    <col min="3" max="3" width="14.6640625" style="339" customWidth="1"/>
    <col min="4" max="4" width="22.77734375" style="339" customWidth="1"/>
    <col min="5" max="5" width="10.33203125" style="339" customWidth="1"/>
    <col min="6" max="16384" width="8.88671875" style="339"/>
  </cols>
  <sheetData>
    <row r="1" spans="1:10" ht="15">
      <c r="A1" s="346" t="s">
        <v>1170</v>
      </c>
      <c r="B1" s="141"/>
      <c r="C1" s="311" t="s">
        <v>117</v>
      </c>
    </row>
    <row r="2" spans="1:10">
      <c r="A2" s="141"/>
      <c r="B2" s="141"/>
      <c r="C2" s="142"/>
      <c r="D2" s="343"/>
    </row>
    <row r="3" spans="1:10" ht="15">
      <c r="A3" s="143" t="s">
        <v>36</v>
      </c>
      <c r="B3" s="140" t="s">
        <v>1139</v>
      </c>
      <c r="C3" s="142"/>
      <c r="D3" s="343"/>
    </row>
    <row r="4" spans="1:10" ht="15">
      <c r="A4" s="144" t="s">
        <v>62</v>
      </c>
      <c r="B4" s="127">
        <f>VLOOKUP($B$3,'ProLiant Smart Buy Servers'!B:Q,12,FALSE)</f>
        <v>6529</v>
      </c>
      <c r="C4" s="142"/>
      <c r="D4" s="343"/>
    </row>
    <row r="5" spans="1:10" ht="21.75" customHeight="1">
      <c r="A5" s="145" t="s">
        <v>713</v>
      </c>
      <c r="B5" s="140">
        <f>VLOOKUP($B$3,'ProLiant Smart Buy Servers'!B:Q,13,FALSE)</f>
        <v>5089</v>
      </c>
      <c r="C5" s="142"/>
      <c r="D5" s="343"/>
    </row>
    <row r="6" spans="1:10" ht="15">
      <c r="A6" s="143"/>
      <c r="B6" s="146"/>
      <c r="C6" s="142"/>
      <c r="D6" s="343"/>
    </row>
    <row r="7" spans="1:10" ht="15">
      <c r="A7" s="143"/>
      <c r="B7" s="146"/>
      <c r="C7" s="142"/>
      <c r="D7" s="343"/>
    </row>
    <row r="8" spans="1:10" ht="15">
      <c r="A8" s="143" t="s">
        <v>39</v>
      </c>
      <c r="B8" s="194" t="s">
        <v>1140</v>
      </c>
      <c r="C8" s="142"/>
      <c r="D8" s="343"/>
    </row>
    <row r="9" spans="1:10" ht="15">
      <c r="A9" s="143" t="s">
        <v>40</v>
      </c>
      <c r="B9" s="340" t="s">
        <v>1170</v>
      </c>
      <c r="C9" s="142"/>
      <c r="D9" s="343"/>
    </row>
    <row r="10" spans="1:10" ht="4.5" customHeight="1">
      <c r="A10" s="147"/>
      <c r="B10" s="131"/>
      <c r="C10" s="148"/>
      <c r="D10" s="343"/>
    </row>
    <row r="11" spans="1:10" ht="15">
      <c r="A11" s="149" t="s">
        <v>41</v>
      </c>
      <c r="B11" s="122"/>
      <c r="C11" s="142"/>
      <c r="D11" s="149" t="s">
        <v>1235</v>
      </c>
    </row>
    <row r="12" spans="1:10" ht="15">
      <c r="A12" s="360" t="s">
        <v>42</v>
      </c>
      <c r="B12" s="361" t="s">
        <v>219</v>
      </c>
      <c r="C12" s="142"/>
      <c r="D12" s="389" t="s">
        <v>1266</v>
      </c>
      <c r="E12" s="442">
        <v>1022</v>
      </c>
    </row>
    <row r="13" spans="1:10" ht="15.75">
      <c r="A13" s="360" t="s">
        <v>59</v>
      </c>
      <c r="B13" s="361" t="s">
        <v>769</v>
      </c>
      <c r="C13" s="142"/>
      <c r="D13" s="387" t="s">
        <v>1556</v>
      </c>
      <c r="E13" s="356"/>
      <c r="F13" s="356"/>
      <c r="G13" s="356"/>
      <c r="H13" s="356"/>
      <c r="I13" s="356"/>
      <c r="J13" s="105"/>
    </row>
    <row r="14" spans="1:10" ht="15.75">
      <c r="A14" s="360" t="s">
        <v>44</v>
      </c>
      <c r="B14" s="361" t="s">
        <v>1171</v>
      </c>
      <c r="C14" s="142"/>
      <c r="D14" s="386" t="s">
        <v>1231</v>
      </c>
      <c r="E14" s="356"/>
      <c r="F14" s="356"/>
      <c r="G14" s="356"/>
      <c r="H14" s="356"/>
      <c r="I14" s="356"/>
      <c r="J14" s="189"/>
    </row>
    <row r="15" spans="1:10" ht="15.75">
      <c r="A15" s="360" t="s">
        <v>45</v>
      </c>
      <c r="B15" s="361" t="s">
        <v>1172</v>
      </c>
      <c r="C15" s="142"/>
      <c r="D15" s="386" t="s">
        <v>1232</v>
      </c>
      <c r="E15" s="356"/>
      <c r="F15" s="356"/>
      <c r="G15" s="356"/>
      <c r="H15" s="356"/>
      <c r="I15" s="356"/>
      <c r="J15" s="189"/>
    </row>
    <row r="16" spans="1:10" ht="15.75">
      <c r="A16" s="360" t="s">
        <v>46</v>
      </c>
      <c r="B16" s="361" t="s">
        <v>667</v>
      </c>
      <c r="C16" s="142"/>
      <c r="D16" s="386" t="s">
        <v>1233</v>
      </c>
      <c r="E16" s="356"/>
      <c r="F16" s="356"/>
      <c r="G16" s="356"/>
      <c r="H16" s="356"/>
      <c r="I16" s="356"/>
      <c r="J16" s="189"/>
    </row>
    <row r="17" spans="1:10" ht="15.75">
      <c r="A17" s="360" t="s">
        <v>11</v>
      </c>
      <c r="B17" s="361" t="s">
        <v>64</v>
      </c>
      <c r="C17" s="142"/>
      <c r="D17" s="386" t="s">
        <v>1234</v>
      </c>
      <c r="E17" s="356"/>
      <c r="F17" s="356"/>
      <c r="G17" s="356"/>
      <c r="H17" s="356"/>
      <c r="I17" s="356"/>
      <c r="J17" s="189"/>
    </row>
    <row r="18" spans="1:10" ht="15">
      <c r="A18" s="360" t="s">
        <v>10</v>
      </c>
      <c r="B18" s="361" t="s">
        <v>184</v>
      </c>
      <c r="C18" s="142"/>
      <c r="D18" s="445" t="s">
        <v>1569</v>
      </c>
      <c r="E18" s="446"/>
      <c r="F18" s="446"/>
      <c r="G18" s="446"/>
      <c r="H18" s="446"/>
      <c r="I18" s="105"/>
      <c r="J18" s="189"/>
    </row>
    <row r="19" spans="1:10" ht="15">
      <c r="A19" s="360" t="s">
        <v>12</v>
      </c>
      <c r="B19" s="361" t="s">
        <v>189</v>
      </c>
      <c r="C19" s="142"/>
      <c r="D19" s="445" t="s">
        <v>1570</v>
      </c>
      <c r="E19" s="446"/>
      <c r="F19" s="446"/>
      <c r="G19" s="446"/>
      <c r="H19" s="446"/>
      <c r="I19" s="446"/>
      <c r="J19" s="189"/>
    </row>
    <row r="20" spans="1:10" ht="15">
      <c r="A20" s="360" t="s">
        <v>56</v>
      </c>
      <c r="B20" s="361" t="s">
        <v>188</v>
      </c>
      <c r="C20" s="142"/>
      <c r="D20" s="445" t="s">
        <v>1568</v>
      </c>
      <c r="E20" s="446"/>
      <c r="F20" s="446"/>
      <c r="G20" s="446"/>
      <c r="H20" s="446"/>
      <c r="I20" s="446"/>
      <c r="J20" s="189"/>
    </row>
    <row r="21" spans="1:10" ht="15.75">
      <c r="A21" s="360" t="s">
        <v>47</v>
      </c>
      <c r="B21" s="361" t="s">
        <v>1169</v>
      </c>
      <c r="C21" s="142"/>
      <c r="D21" s="244"/>
      <c r="E21" s="244"/>
      <c r="F21" s="244"/>
      <c r="G21" s="244"/>
      <c r="H21" s="244"/>
      <c r="I21" s="244"/>
      <c r="J21" s="244"/>
    </row>
    <row r="22" spans="1:10" ht="15">
      <c r="A22" s="360" t="s">
        <v>58</v>
      </c>
      <c r="B22" s="361" t="s">
        <v>85</v>
      </c>
      <c r="C22" s="142"/>
      <c r="D22" s="343"/>
    </row>
    <row r="23" spans="1:10" ht="15">
      <c r="A23" s="360" t="s">
        <v>13</v>
      </c>
      <c r="B23" s="361" t="s">
        <v>1173</v>
      </c>
      <c r="C23" s="142"/>
      <c r="D23" s="343"/>
    </row>
    <row r="24" spans="1:10" ht="15">
      <c r="A24" s="360" t="s">
        <v>57</v>
      </c>
      <c r="B24" s="361" t="s">
        <v>60</v>
      </c>
      <c r="C24" s="142"/>
      <c r="D24" s="343"/>
    </row>
    <row r="25" spans="1:10" ht="15">
      <c r="A25" s="360" t="s">
        <v>15</v>
      </c>
      <c r="B25" s="361"/>
      <c r="C25" s="142"/>
      <c r="D25" s="343"/>
    </row>
    <row r="26" spans="1:10" ht="6" customHeight="1">
      <c r="A26" s="155"/>
      <c r="B26" s="156"/>
      <c r="C26" s="148"/>
      <c r="D26" s="343"/>
    </row>
    <row r="27" spans="1:10">
      <c r="A27" s="343" t="s">
        <v>145</v>
      </c>
    </row>
    <row r="28" spans="1:10">
      <c r="A28" s="103" t="s">
        <v>146</v>
      </c>
    </row>
  </sheetData>
  <hyperlinks>
    <hyperlink ref="A28" r:id="rId1" location="intro"/>
    <hyperlink ref="C1" location="'ProLiant Smart Buy Servers'!A1" display="Summary"/>
  </hyperlinks>
  <pageMargins left="0.7" right="0.7" top="0.75" bottom="0.75" header="0.3" footer="0.3"/>
  <pageSetup scale="48" fitToHeight="4"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40"/>
  <sheetViews>
    <sheetView zoomScale="80" zoomScaleNormal="80" workbookViewId="0">
      <selection activeCell="B4" sqref="B4"/>
    </sheetView>
  </sheetViews>
  <sheetFormatPr defaultColWidth="8.88671875" defaultRowHeight="14.25"/>
  <cols>
    <col min="1" max="1" width="22.5546875" style="105" customWidth="1"/>
    <col min="2" max="2" width="61.5546875" style="105" customWidth="1"/>
    <col min="3" max="3" width="14.6640625" style="105" customWidth="1"/>
    <col min="4" max="16384" width="8.88671875" style="105"/>
  </cols>
  <sheetData>
    <row r="1" spans="1:10" ht="15">
      <c r="A1" s="120" t="s">
        <v>753</v>
      </c>
      <c r="B1" s="120"/>
      <c r="D1" s="311" t="s">
        <v>117</v>
      </c>
    </row>
    <row r="2" spans="1:10" ht="15">
      <c r="A2" s="121"/>
      <c r="B2" s="122"/>
      <c r="C2" s="123"/>
    </row>
    <row r="3" spans="1:10" ht="15">
      <c r="A3" s="124" t="s">
        <v>36</v>
      </c>
      <c r="B3" s="252" t="s">
        <v>750</v>
      </c>
      <c r="C3" s="125"/>
    </row>
    <row r="4" spans="1:10" ht="15">
      <c r="A4" s="126" t="s">
        <v>267</v>
      </c>
      <c r="B4" s="127">
        <f>VLOOKUP($B$3,'ProLiant Smart Buy Servers'!B:Q,12,FALSE)</f>
        <v>979</v>
      </c>
      <c r="C4" s="125"/>
    </row>
    <row r="5" spans="1:10" ht="15">
      <c r="A5" s="124"/>
      <c r="B5" s="128"/>
      <c r="C5" s="125"/>
    </row>
    <row r="6" spans="1:10" ht="15">
      <c r="A6" s="124"/>
      <c r="B6" s="128"/>
      <c r="C6" s="125"/>
    </row>
    <row r="7" spans="1:10" ht="15">
      <c r="A7" s="124" t="s">
        <v>39</v>
      </c>
      <c r="B7" s="129" t="s">
        <v>754</v>
      </c>
      <c r="C7" s="125"/>
    </row>
    <row r="8" spans="1:10" ht="15">
      <c r="A8" s="124" t="s">
        <v>40</v>
      </c>
      <c r="B8" s="120" t="s">
        <v>753</v>
      </c>
      <c r="C8" s="120"/>
    </row>
    <row r="9" spans="1:10" ht="15">
      <c r="A9" s="130"/>
      <c r="B9" s="131"/>
      <c r="C9" s="132"/>
    </row>
    <row r="10" spans="1:10" ht="15">
      <c r="A10" s="133" t="s">
        <v>41</v>
      </c>
      <c r="B10" s="134"/>
      <c r="C10" s="125"/>
      <c r="D10" s="133" t="s">
        <v>1230</v>
      </c>
    </row>
    <row r="11" spans="1:10" ht="15">
      <c r="A11" s="282" t="s">
        <v>99</v>
      </c>
      <c r="B11" s="252" t="s">
        <v>464</v>
      </c>
      <c r="C11" s="125"/>
      <c r="D11" s="389" t="s">
        <v>1562</v>
      </c>
      <c r="E11" s="444">
        <v>130</v>
      </c>
    </row>
    <row r="12" spans="1:10" ht="15">
      <c r="A12" s="282" t="s">
        <v>9</v>
      </c>
      <c r="B12" s="252" t="s">
        <v>1253</v>
      </c>
      <c r="C12" s="125"/>
      <c r="D12" s="1007" t="s">
        <v>1237</v>
      </c>
      <c r="E12" s="1007"/>
      <c r="F12" s="1007"/>
      <c r="G12" s="1007"/>
      <c r="H12" s="1007"/>
      <c r="I12" s="1007"/>
      <c r="J12" s="1007"/>
    </row>
    <row r="13" spans="1:10">
      <c r="A13" s="282" t="s">
        <v>27</v>
      </c>
      <c r="B13" s="252" t="s">
        <v>326</v>
      </c>
      <c r="C13" s="125"/>
      <c r="D13" s="1008" t="s">
        <v>1238</v>
      </c>
      <c r="E13" s="1008"/>
      <c r="F13" s="1008"/>
      <c r="G13" s="1008"/>
      <c r="H13" s="1008"/>
      <c r="I13" s="1008"/>
      <c r="J13" s="390"/>
    </row>
    <row r="14" spans="1:10">
      <c r="A14" s="282" t="s">
        <v>101</v>
      </c>
      <c r="B14" s="252" t="s">
        <v>441</v>
      </c>
      <c r="C14" s="125"/>
      <c r="D14" s="1008" t="s">
        <v>1236</v>
      </c>
      <c r="E14" s="1008"/>
      <c r="F14" s="1008"/>
      <c r="G14" s="1008"/>
      <c r="H14" s="1008"/>
      <c r="I14" s="1008"/>
      <c r="J14" s="390"/>
    </row>
    <row r="15" spans="1:10">
      <c r="A15" s="282" t="s">
        <v>102</v>
      </c>
      <c r="B15" s="252" t="s">
        <v>316</v>
      </c>
      <c r="C15" s="125"/>
      <c r="D15" s="1009" t="s">
        <v>1233</v>
      </c>
      <c r="E15" s="1008"/>
      <c r="F15" s="1008"/>
      <c r="G15" s="1008"/>
      <c r="H15" s="1008"/>
      <c r="I15" s="1008"/>
      <c r="J15" s="390"/>
    </row>
    <row r="16" spans="1:10">
      <c r="A16" s="282" t="s">
        <v>104</v>
      </c>
      <c r="B16" s="252" t="s">
        <v>829</v>
      </c>
      <c r="C16" s="125"/>
      <c r="D16" s="446" t="s">
        <v>1234</v>
      </c>
      <c r="E16" s="446"/>
      <c r="F16" s="446"/>
      <c r="G16" s="446"/>
      <c r="H16" s="446"/>
      <c r="I16" s="446"/>
      <c r="J16" s="390"/>
    </row>
    <row r="17" spans="1:9">
      <c r="A17" s="282" t="s">
        <v>106</v>
      </c>
      <c r="B17" s="252" t="s">
        <v>756</v>
      </c>
      <c r="C17" s="125"/>
      <c r="D17" s="445" t="s">
        <v>1568</v>
      </c>
      <c r="E17" s="446"/>
      <c r="F17" s="446"/>
      <c r="G17" s="446"/>
      <c r="H17" s="446"/>
    </row>
    <row r="18" spans="1:9">
      <c r="A18" s="282" t="s">
        <v>465</v>
      </c>
      <c r="B18" s="252" t="s">
        <v>466</v>
      </c>
      <c r="C18" s="125"/>
      <c r="D18" s="445" t="s">
        <v>1569</v>
      </c>
      <c r="E18" s="446"/>
      <c r="F18" s="446"/>
      <c r="G18" s="446"/>
      <c r="H18" s="446"/>
    </row>
    <row r="19" spans="1:9">
      <c r="A19" s="282" t="s">
        <v>107</v>
      </c>
      <c r="B19" s="135" t="s">
        <v>755</v>
      </c>
      <c r="C19" s="125"/>
      <c r="D19" s="445" t="s">
        <v>1570</v>
      </c>
      <c r="E19" s="446"/>
      <c r="F19" s="446"/>
      <c r="G19" s="446"/>
      <c r="H19" s="446"/>
      <c r="I19" s="446"/>
    </row>
    <row r="20" spans="1:9">
      <c r="A20" s="282" t="s">
        <v>1</v>
      </c>
      <c r="B20" s="135" t="s">
        <v>109</v>
      </c>
      <c r="C20" s="125"/>
    </row>
    <row r="21" spans="1:9">
      <c r="A21" s="282" t="s">
        <v>459</v>
      </c>
      <c r="B21" s="135" t="s">
        <v>460</v>
      </c>
      <c r="C21" s="125"/>
    </row>
    <row r="22" spans="1:9">
      <c r="A22" s="282" t="s">
        <v>30</v>
      </c>
      <c r="B22" s="135" t="s">
        <v>1128</v>
      </c>
      <c r="C22" s="125"/>
    </row>
    <row r="23" spans="1:9">
      <c r="A23" s="282" t="s">
        <v>461</v>
      </c>
      <c r="B23" s="135" t="s">
        <v>346</v>
      </c>
      <c r="C23" s="125"/>
    </row>
    <row r="24" spans="1:9">
      <c r="A24" s="282" t="s">
        <v>17</v>
      </c>
      <c r="B24" s="135" t="s">
        <v>94</v>
      </c>
      <c r="C24" s="125"/>
    </row>
    <row r="25" spans="1:9" ht="25.5">
      <c r="A25" s="282" t="s">
        <v>29</v>
      </c>
      <c r="B25" s="135" t="s">
        <v>467</v>
      </c>
      <c r="C25" s="125"/>
    </row>
    <row r="26" spans="1:9" ht="15">
      <c r="A26" s="136"/>
      <c r="B26" s="131"/>
      <c r="C26" s="132"/>
    </row>
    <row r="27" spans="1:9">
      <c r="A27" s="104" t="s">
        <v>145</v>
      </c>
    </row>
    <row r="28" spans="1:9">
      <c r="A28" s="103" t="s">
        <v>146</v>
      </c>
    </row>
    <row r="29" spans="1:9">
      <c r="A29" s="137"/>
    </row>
    <row r="30" spans="1:9">
      <c r="A30" s="137"/>
    </row>
    <row r="31" spans="1:9">
      <c r="A31" s="137"/>
    </row>
    <row r="32" spans="1:9">
      <c r="A32" s="137"/>
    </row>
    <row r="33" spans="1:1">
      <c r="A33" s="137"/>
    </row>
    <row r="34" spans="1:1">
      <c r="A34" s="137"/>
    </row>
    <row r="35" spans="1:1">
      <c r="A35" s="137"/>
    </row>
    <row r="36" spans="1:1">
      <c r="A36" s="137"/>
    </row>
    <row r="37" spans="1:1">
      <c r="A37" s="137"/>
    </row>
    <row r="38" spans="1:1">
      <c r="A38" s="137"/>
    </row>
    <row r="39" spans="1:1">
      <c r="A39" s="137"/>
    </row>
    <row r="40" spans="1:1">
      <c r="A40" s="137"/>
    </row>
  </sheetData>
  <mergeCells count="4">
    <mergeCell ref="D12:J12"/>
    <mergeCell ref="D13:I13"/>
    <mergeCell ref="D14:I14"/>
    <mergeCell ref="D15:I15"/>
  </mergeCells>
  <hyperlinks>
    <hyperlink ref="A28" r:id="rId1" location="intro"/>
    <hyperlink ref="D1" location="'ProLiant Smart Buy Servers'!A1" display="Summary"/>
  </hyperlinks>
  <pageMargins left="0.7" right="0.7" top="0.75" bottom="0.75" header="0.3" footer="0.3"/>
  <pageSetup scale="46" orientation="portrait"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J28"/>
  <sheetViews>
    <sheetView zoomScale="80" zoomScaleNormal="80" workbookViewId="0">
      <selection activeCell="D1" sqref="D1"/>
    </sheetView>
  </sheetViews>
  <sheetFormatPr defaultColWidth="8.88671875" defaultRowHeight="14.25"/>
  <cols>
    <col min="1" max="1" width="18.109375" style="105" customWidth="1"/>
    <col min="2" max="2" width="61.5546875" style="105" customWidth="1"/>
    <col min="3" max="3" width="14.6640625" style="105" customWidth="1"/>
    <col min="4" max="16384" width="8.88671875" style="105"/>
  </cols>
  <sheetData>
    <row r="1" spans="1:10" ht="15">
      <c r="A1" s="186" t="s">
        <v>706</v>
      </c>
      <c r="B1" s="141"/>
      <c r="C1" s="138"/>
      <c r="D1" s="311" t="s">
        <v>117</v>
      </c>
    </row>
    <row r="2" spans="1:10">
      <c r="A2" s="141"/>
      <c r="B2" s="141"/>
      <c r="C2" s="142"/>
      <c r="D2" s="104"/>
    </row>
    <row r="3" spans="1:10" ht="15">
      <c r="A3" s="143" t="s">
        <v>36</v>
      </c>
      <c r="B3" s="140" t="s">
        <v>627</v>
      </c>
      <c r="C3" s="142"/>
      <c r="D3" s="104"/>
    </row>
    <row r="4" spans="1:10" ht="15">
      <c r="A4" s="144" t="s">
        <v>62</v>
      </c>
      <c r="B4" s="127">
        <f>VLOOKUP($B$3,'ProLiant Smart Buy Servers'!B:Q,12,FALSE)</f>
        <v>3449</v>
      </c>
      <c r="C4" s="142"/>
      <c r="D4" s="104"/>
    </row>
    <row r="5" spans="1:10" ht="21.75" customHeight="1">
      <c r="A5" s="145" t="s">
        <v>713</v>
      </c>
      <c r="B5" s="140">
        <f>VLOOKUP($B$3,'ProLiant Smart Buy Servers'!B:Q,13,FALSE)</f>
        <v>1788</v>
      </c>
      <c r="C5" s="142"/>
      <c r="D5" s="104"/>
    </row>
    <row r="6" spans="1:10" ht="15">
      <c r="A6" s="143"/>
      <c r="B6" s="146"/>
      <c r="C6" s="142"/>
      <c r="D6" s="104"/>
    </row>
    <row r="7" spans="1:10" ht="15">
      <c r="A7" s="143"/>
      <c r="B7" s="146"/>
      <c r="C7" s="142"/>
      <c r="D7" s="104"/>
    </row>
    <row r="8" spans="1:10" ht="15">
      <c r="A8" s="143" t="s">
        <v>39</v>
      </c>
      <c r="B8" s="194" t="s">
        <v>677</v>
      </c>
      <c r="C8" s="142"/>
      <c r="D8" s="104"/>
    </row>
    <row r="9" spans="1:10" ht="15">
      <c r="A9" s="143" t="s">
        <v>40</v>
      </c>
      <c r="B9" s="252" t="s">
        <v>706</v>
      </c>
      <c r="C9" s="142"/>
      <c r="D9" s="104"/>
    </row>
    <row r="10" spans="1:10" ht="4.5" customHeight="1">
      <c r="A10" s="147"/>
      <c r="B10" s="131"/>
      <c r="C10" s="148"/>
      <c r="D10" s="104"/>
    </row>
    <row r="11" spans="1:10" ht="15.75">
      <c r="A11" s="149" t="s">
        <v>41</v>
      </c>
      <c r="B11" s="122"/>
      <c r="C11" s="142"/>
      <c r="D11" s="149" t="s">
        <v>1230</v>
      </c>
      <c r="E11" s="356"/>
      <c r="F11" s="356"/>
      <c r="G11" s="356"/>
      <c r="H11" s="356"/>
      <c r="I11" s="356"/>
    </row>
    <row r="12" spans="1:10" ht="15.75">
      <c r="A12" s="170" t="s">
        <v>42</v>
      </c>
      <c r="B12" s="171" t="s">
        <v>219</v>
      </c>
      <c r="C12" s="142"/>
      <c r="D12" s="441" t="s">
        <v>1266</v>
      </c>
      <c r="E12" s="440">
        <v>1022</v>
      </c>
      <c r="F12" s="356"/>
      <c r="G12" s="356"/>
      <c r="H12" s="356"/>
      <c r="I12" s="356"/>
    </row>
    <row r="13" spans="1:10" ht="15.75">
      <c r="A13" s="170" t="s">
        <v>59</v>
      </c>
      <c r="B13" s="171" t="s">
        <v>678</v>
      </c>
      <c r="C13" s="142"/>
      <c r="D13" s="387" t="s">
        <v>1556</v>
      </c>
      <c r="E13" s="356"/>
      <c r="F13" s="356"/>
      <c r="G13" s="356"/>
      <c r="H13" s="356"/>
      <c r="I13" s="356"/>
    </row>
    <row r="14" spans="1:10" ht="15.75">
      <c r="A14" s="170" t="s">
        <v>44</v>
      </c>
      <c r="B14" s="171" t="s">
        <v>691</v>
      </c>
      <c r="C14" s="142"/>
      <c r="D14" s="386" t="s">
        <v>1231</v>
      </c>
      <c r="E14" s="356"/>
      <c r="F14" s="356"/>
      <c r="G14" s="356"/>
      <c r="H14" s="356"/>
      <c r="I14" s="356"/>
      <c r="J14" s="189"/>
    </row>
    <row r="15" spans="1:10" ht="15.75">
      <c r="A15" s="170" t="s">
        <v>45</v>
      </c>
      <c r="B15" s="171" t="s">
        <v>75</v>
      </c>
      <c r="C15" s="142"/>
      <c r="D15" s="386" t="s">
        <v>1232</v>
      </c>
      <c r="E15" s="356"/>
      <c r="F15" s="356"/>
      <c r="G15" s="356"/>
      <c r="H15" s="356"/>
      <c r="I15" s="356"/>
      <c r="J15" s="189"/>
    </row>
    <row r="16" spans="1:10" ht="15.75">
      <c r="A16" s="170" t="s">
        <v>46</v>
      </c>
      <c r="B16" s="171" t="s">
        <v>182</v>
      </c>
      <c r="C16" s="142"/>
      <c r="D16" s="386" t="s">
        <v>1233</v>
      </c>
      <c r="E16" s="356"/>
      <c r="F16" s="356"/>
      <c r="G16" s="356"/>
      <c r="H16" s="356"/>
      <c r="I16" s="356"/>
      <c r="J16" s="189"/>
    </row>
    <row r="17" spans="1:10" ht="15.75">
      <c r="A17" s="170" t="s">
        <v>11</v>
      </c>
      <c r="B17" s="171" t="s">
        <v>64</v>
      </c>
      <c r="C17" s="142"/>
      <c r="D17" s="386" t="s">
        <v>1234</v>
      </c>
      <c r="E17" s="356"/>
      <c r="F17" s="356"/>
      <c r="G17" s="356"/>
      <c r="H17" s="356"/>
      <c r="I17" s="356"/>
      <c r="J17" s="189"/>
    </row>
    <row r="18" spans="1:10" ht="15">
      <c r="A18" s="170" t="s">
        <v>10</v>
      </c>
      <c r="B18" s="171" t="s">
        <v>184</v>
      </c>
      <c r="C18" s="142"/>
      <c r="D18" s="445" t="s">
        <v>1569</v>
      </c>
      <c r="E18" s="446"/>
      <c r="F18" s="446"/>
      <c r="G18" s="446"/>
      <c r="H18" s="446"/>
      <c r="J18" s="189"/>
    </row>
    <row r="19" spans="1:10" ht="15">
      <c r="A19" s="170" t="s">
        <v>12</v>
      </c>
      <c r="B19" s="171" t="s">
        <v>658</v>
      </c>
      <c r="C19" s="142"/>
      <c r="D19" s="445" t="s">
        <v>1570</v>
      </c>
      <c r="E19" s="446"/>
      <c r="F19" s="446"/>
      <c r="G19" s="446"/>
      <c r="H19" s="446"/>
      <c r="I19" s="446"/>
      <c r="J19" s="189"/>
    </row>
    <row r="20" spans="1:10" ht="15">
      <c r="A20" s="170" t="s">
        <v>56</v>
      </c>
      <c r="B20" s="171" t="s">
        <v>186</v>
      </c>
      <c r="C20" s="142"/>
      <c r="D20" s="445" t="s">
        <v>1568</v>
      </c>
      <c r="E20" s="446"/>
      <c r="F20" s="446"/>
      <c r="G20" s="446"/>
      <c r="H20" s="446"/>
      <c r="I20" s="446"/>
      <c r="J20" s="189"/>
    </row>
    <row r="21" spans="1:10" ht="15.75">
      <c r="A21" s="170" t="s">
        <v>47</v>
      </c>
      <c r="B21" s="171" t="s">
        <v>172</v>
      </c>
      <c r="C21" s="142"/>
      <c r="D21" s="244"/>
      <c r="E21" s="244"/>
      <c r="F21" s="244"/>
      <c r="G21" s="244"/>
      <c r="H21" s="244"/>
      <c r="I21" s="244"/>
      <c r="J21" s="244"/>
    </row>
    <row r="22" spans="1:10" ht="15">
      <c r="A22" s="170" t="s">
        <v>58</v>
      </c>
      <c r="B22" s="171" t="s">
        <v>85</v>
      </c>
      <c r="C22" s="142"/>
      <c r="D22" s="104"/>
    </row>
    <row r="23" spans="1:10" ht="15">
      <c r="A23" s="170" t="s">
        <v>13</v>
      </c>
      <c r="B23" s="171" t="s">
        <v>819</v>
      </c>
      <c r="C23" s="142"/>
      <c r="D23" s="104"/>
    </row>
    <row r="24" spans="1:10" ht="15">
      <c r="A24" s="170" t="s">
        <v>57</v>
      </c>
      <c r="B24" s="171" t="s">
        <v>60</v>
      </c>
      <c r="C24" s="142"/>
      <c r="D24" s="104"/>
    </row>
    <row r="25" spans="1:10" ht="15">
      <c r="A25" s="170" t="s">
        <v>15</v>
      </c>
      <c r="B25" s="171"/>
      <c r="C25" s="142"/>
      <c r="D25" s="104"/>
    </row>
    <row r="26" spans="1:10" ht="6" customHeight="1">
      <c r="A26" s="155"/>
      <c r="B26" s="156"/>
      <c r="C26" s="148"/>
      <c r="D26" s="104"/>
    </row>
    <row r="27" spans="1:10">
      <c r="A27" s="104" t="s">
        <v>145</v>
      </c>
    </row>
    <row r="28" spans="1:10">
      <c r="A28" s="103" t="s">
        <v>146</v>
      </c>
    </row>
  </sheetData>
  <hyperlinks>
    <hyperlink ref="A28" r:id="rId1" location="intro"/>
    <hyperlink ref="D1" location="'ProLiant Smart Buy Servers'!A1" display="Summary"/>
  </hyperlinks>
  <pageMargins left="0.7" right="0.7" top="0.75" bottom="0.75" header="0.3" footer="0.3"/>
  <pageSetup scale="47" fitToHeight="4" orientation="portrait" r:id="rId2"/>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J28"/>
  <sheetViews>
    <sheetView zoomScale="80" zoomScaleNormal="80" workbookViewId="0">
      <selection activeCell="D1" sqref="D1"/>
    </sheetView>
  </sheetViews>
  <sheetFormatPr defaultColWidth="8.88671875" defaultRowHeight="14.25"/>
  <cols>
    <col min="1" max="1" width="18.109375" style="105" customWidth="1"/>
    <col min="2" max="2" width="61.5546875" style="105" customWidth="1"/>
    <col min="3" max="3" width="14.6640625" style="105" customWidth="1"/>
    <col min="4" max="16384" width="8.88671875" style="105"/>
  </cols>
  <sheetData>
    <row r="1" spans="1:10" ht="15">
      <c r="A1" s="186" t="s">
        <v>707</v>
      </c>
      <c r="B1" s="141"/>
      <c r="C1" s="138"/>
      <c r="D1" s="311" t="s">
        <v>117</v>
      </c>
    </row>
    <row r="2" spans="1:10">
      <c r="A2" s="141"/>
      <c r="B2" s="141"/>
      <c r="C2" s="142"/>
      <c r="D2" s="104"/>
    </row>
    <row r="3" spans="1:10" ht="15">
      <c r="A3" s="143" t="s">
        <v>36</v>
      </c>
      <c r="B3" s="140" t="s">
        <v>629</v>
      </c>
      <c r="C3" s="142"/>
      <c r="D3" s="104"/>
    </row>
    <row r="4" spans="1:10" ht="15">
      <c r="A4" s="144" t="s">
        <v>62</v>
      </c>
      <c r="B4" s="127">
        <f>VLOOKUP($B$3,'ProLiant Smart Buy Servers'!B:Q,12,FALSE)</f>
        <v>5929</v>
      </c>
      <c r="C4" s="142"/>
      <c r="D4" s="104"/>
    </row>
    <row r="5" spans="1:10" ht="21.75" customHeight="1">
      <c r="A5" s="145" t="s">
        <v>713</v>
      </c>
      <c r="B5" s="140">
        <f>VLOOKUP($B$3,'ProLiant Smart Buy Servers'!B:Q,13,FALSE)</f>
        <v>2856</v>
      </c>
      <c r="C5" s="142"/>
      <c r="D5" s="104"/>
    </row>
    <row r="6" spans="1:10" ht="15">
      <c r="A6" s="143"/>
      <c r="B6" s="146"/>
      <c r="C6" s="142"/>
      <c r="D6" s="104"/>
    </row>
    <row r="7" spans="1:10" ht="15">
      <c r="A7" s="143"/>
      <c r="B7" s="146"/>
      <c r="C7" s="142"/>
      <c r="D7" s="104"/>
    </row>
    <row r="8" spans="1:10" ht="15">
      <c r="A8" s="143" t="s">
        <v>39</v>
      </c>
      <c r="B8" s="194" t="s">
        <v>679</v>
      </c>
      <c r="C8" s="142"/>
      <c r="D8" s="104"/>
    </row>
    <row r="9" spans="1:10" ht="15">
      <c r="A9" s="143" t="s">
        <v>40</v>
      </c>
      <c r="B9" s="252" t="s">
        <v>707</v>
      </c>
      <c r="C9" s="142"/>
      <c r="D9" s="104"/>
    </row>
    <row r="10" spans="1:10" ht="4.5" customHeight="1">
      <c r="A10" s="147"/>
      <c r="B10" s="131"/>
      <c r="C10" s="148"/>
      <c r="D10" s="104"/>
    </row>
    <row r="11" spans="1:10" ht="15.75">
      <c r="A11" s="149" t="s">
        <v>41</v>
      </c>
      <c r="B11" s="122"/>
      <c r="C11" s="142"/>
      <c r="D11" s="149" t="s">
        <v>1230</v>
      </c>
      <c r="E11" s="356"/>
      <c r="F11" s="356"/>
      <c r="G11" s="356"/>
      <c r="H11" s="356"/>
      <c r="I11" s="356"/>
    </row>
    <row r="12" spans="1:10" ht="15.75">
      <c r="A12" s="170" t="s">
        <v>42</v>
      </c>
      <c r="B12" s="171" t="s">
        <v>219</v>
      </c>
      <c r="C12" s="142"/>
      <c r="D12" s="441" t="s">
        <v>1266</v>
      </c>
      <c r="E12" s="440">
        <v>1022</v>
      </c>
      <c r="F12" s="356"/>
      <c r="G12" s="356"/>
      <c r="H12" s="356"/>
      <c r="I12" s="356"/>
    </row>
    <row r="13" spans="1:10" ht="15.75">
      <c r="A13" s="170" t="s">
        <v>59</v>
      </c>
      <c r="B13" s="171" t="s">
        <v>680</v>
      </c>
      <c r="C13" s="142"/>
      <c r="D13" s="387" t="s">
        <v>1556</v>
      </c>
      <c r="E13" s="356"/>
      <c r="F13" s="356"/>
      <c r="G13" s="356"/>
      <c r="H13" s="356"/>
      <c r="I13" s="356"/>
    </row>
    <row r="14" spans="1:10" ht="15.75">
      <c r="A14" s="170" t="s">
        <v>44</v>
      </c>
      <c r="B14" s="171" t="s">
        <v>690</v>
      </c>
      <c r="C14" s="142"/>
      <c r="D14" s="386" t="s">
        <v>1231</v>
      </c>
      <c r="E14" s="356"/>
      <c r="F14" s="356"/>
      <c r="G14" s="356"/>
      <c r="H14" s="356"/>
      <c r="I14" s="356"/>
      <c r="J14" s="189"/>
    </row>
    <row r="15" spans="1:10" ht="15.75">
      <c r="A15" s="170" t="s">
        <v>45</v>
      </c>
      <c r="B15" s="171" t="s">
        <v>75</v>
      </c>
      <c r="C15" s="142"/>
      <c r="D15" s="386" t="s">
        <v>1232</v>
      </c>
      <c r="E15" s="356"/>
      <c r="F15" s="356"/>
      <c r="G15" s="356"/>
      <c r="H15" s="356"/>
      <c r="I15" s="356"/>
      <c r="J15" s="189"/>
    </row>
    <row r="16" spans="1:10" ht="15.75">
      <c r="A16" s="170" t="s">
        <v>46</v>
      </c>
      <c r="B16" s="171" t="s">
        <v>182</v>
      </c>
      <c r="C16" s="142"/>
      <c r="D16" s="386" t="s">
        <v>1233</v>
      </c>
      <c r="E16" s="356"/>
      <c r="F16" s="356"/>
      <c r="G16" s="356"/>
      <c r="H16" s="356"/>
      <c r="I16" s="356"/>
      <c r="J16" s="189"/>
    </row>
    <row r="17" spans="1:10" ht="15.75">
      <c r="A17" s="170" t="s">
        <v>11</v>
      </c>
      <c r="B17" s="171" t="s">
        <v>64</v>
      </c>
      <c r="C17" s="142"/>
      <c r="D17" s="386" t="s">
        <v>1234</v>
      </c>
      <c r="E17" s="356"/>
      <c r="F17" s="356"/>
      <c r="G17" s="356"/>
      <c r="H17" s="356"/>
      <c r="I17" s="356"/>
      <c r="J17" s="189"/>
    </row>
    <row r="18" spans="1:10" ht="15">
      <c r="A18" s="170" t="s">
        <v>10</v>
      </c>
      <c r="B18" s="171" t="s">
        <v>681</v>
      </c>
      <c r="C18" s="142"/>
      <c r="D18" s="445" t="s">
        <v>1569</v>
      </c>
      <c r="E18" s="446"/>
      <c r="F18" s="446"/>
      <c r="G18" s="446"/>
      <c r="H18" s="446"/>
      <c r="J18" s="189"/>
    </row>
    <row r="19" spans="1:10" ht="15">
      <c r="A19" s="170" t="s">
        <v>12</v>
      </c>
      <c r="B19" s="171" t="s">
        <v>189</v>
      </c>
      <c r="C19" s="142"/>
      <c r="D19" s="445" t="s">
        <v>1570</v>
      </c>
      <c r="E19" s="446"/>
      <c r="F19" s="446"/>
      <c r="G19" s="446"/>
      <c r="H19" s="446"/>
      <c r="I19" s="446"/>
      <c r="J19" s="189"/>
    </row>
    <row r="20" spans="1:10" ht="15">
      <c r="A20" s="170" t="s">
        <v>56</v>
      </c>
      <c r="B20" s="171" t="s">
        <v>188</v>
      </c>
      <c r="C20" s="142"/>
      <c r="D20" s="445" t="s">
        <v>1568</v>
      </c>
      <c r="E20" s="446"/>
      <c r="F20" s="446"/>
      <c r="G20" s="446"/>
      <c r="H20" s="446"/>
      <c r="I20" s="446"/>
      <c r="J20" s="189"/>
    </row>
    <row r="21" spans="1:10" ht="15.75">
      <c r="A21" s="170" t="s">
        <v>47</v>
      </c>
      <c r="B21" s="171" t="s">
        <v>172</v>
      </c>
      <c r="C21" s="142"/>
      <c r="D21" s="244"/>
      <c r="E21" s="244"/>
      <c r="F21" s="244"/>
      <c r="G21" s="244"/>
      <c r="H21" s="244"/>
      <c r="I21" s="244"/>
      <c r="J21" s="244"/>
    </row>
    <row r="22" spans="1:10" ht="15">
      <c r="A22" s="170" t="s">
        <v>58</v>
      </c>
      <c r="B22" s="171" t="s">
        <v>85</v>
      </c>
      <c r="C22" s="142"/>
      <c r="D22" s="104"/>
    </row>
    <row r="23" spans="1:10" ht="15">
      <c r="A23" s="170" t="s">
        <v>13</v>
      </c>
      <c r="B23" s="171" t="s">
        <v>819</v>
      </c>
      <c r="C23" s="142"/>
      <c r="D23" s="104"/>
    </row>
    <row r="24" spans="1:10" ht="15">
      <c r="A24" s="170" t="s">
        <v>57</v>
      </c>
      <c r="B24" s="171" t="s">
        <v>60</v>
      </c>
      <c r="C24" s="142"/>
      <c r="D24" s="104"/>
    </row>
    <row r="25" spans="1:10" ht="15">
      <c r="A25" s="170" t="s">
        <v>15</v>
      </c>
      <c r="B25" s="171"/>
      <c r="C25" s="142"/>
      <c r="D25" s="104"/>
    </row>
    <row r="26" spans="1:10" ht="6" customHeight="1">
      <c r="A26" s="155"/>
      <c r="B26" s="156"/>
      <c r="C26" s="148"/>
      <c r="D26" s="104"/>
    </row>
    <row r="27" spans="1:10">
      <c r="A27" s="104" t="s">
        <v>145</v>
      </c>
    </row>
    <row r="28" spans="1:10">
      <c r="A28" s="103" t="s">
        <v>146</v>
      </c>
    </row>
  </sheetData>
  <hyperlinks>
    <hyperlink ref="A28" r:id="rId1" location="intro"/>
    <hyperlink ref="D1" location="'ProLiant Smart Buy Servers'!A1" display="Summary"/>
  </hyperlinks>
  <pageMargins left="0.7" right="0.7" top="0.75" bottom="0.75" header="0.3" footer="0.3"/>
  <pageSetup scale="47" fitToHeight="4" orientation="portrait" r:id="rId2"/>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pageSetUpPr fitToPage="1"/>
  </sheetPr>
  <dimension ref="A1:J29"/>
  <sheetViews>
    <sheetView zoomScale="80" zoomScaleNormal="80" workbookViewId="0">
      <selection activeCell="A12" sqref="A12:B23"/>
    </sheetView>
  </sheetViews>
  <sheetFormatPr defaultColWidth="8.88671875" defaultRowHeight="14.25"/>
  <cols>
    <col min="1" max="1" width="18.109375" style="105" customWidth="1"/>
    <col min="2" max="2" width="61.5546875" style="105" customWidth="1"/>
    <col min="3" max="3" width="14.6640625" style="105" customWidth="1"/>
    <col min="4" max="16384" width="8.88671875" style="105"/>
  </cols>
  <sheetData>
    <row r="1" spans="1:10" ht="15">
      <c r="A1" s="186" t="s">
        <v>817</v>
      </c>
      <c r="B1" s="141"/>
      <c r="C1" s="138"/>
      <c r="D1" s="311" t="s">
        <v>117</v>
      </c>
    </row>
    <row r="2" spans="1:10">
      <c r="A2" s="141"/>
      <c r="B2" s="141"/>
      <c r="C2" s="142"/>
    </row>
    <row r="3" spans="1:10" ht="15">
      <c r="A3" s="143" t="s">
        <v>36</v>
      </c>
      <c r="B3" s="252" t="s">
        <v>800</v>
      </c>
      <c r="C3" s="142"/>
    </row>
    <row r="4" spans="1:10" ht="15">
      <c r="A4" s="144" t="s">
        <v>62</v>
      </c>
      <c r="B4" s="127">
        <f>VLOOKUP($B$3,'ProLiant Smart Buy Servers'!B:Q,12,FALSE)</f>
        <v>6819</v>
      </c>
      <c r="C4" s="142"/>
    </row>
    <row r="5" spans="1:10" ht="21.75" customHeight="1">
      <c r="A5" s="145" t="s">
        <v>713</v>
      </c>
      <c r="B5" s="140">
        <f>VLOOKUP($B$3,'ProLiant Smart Buy Servers'!B:Q,13,FALSE)</f>
        <v>3061</v>
      </c>
      <c r="C5" s="142"/>
    </row>
    <row r="6" spans="1:10" ht="15">
      <c r="A6" s="143"/>
      <c r="B6" s="146"/>
      <c r="C6" s="142"/>
    </row>
    <row r="7" spans="1:10" ht="15">
      <c r="A7" s="143"/>
      <c r="B7" s="146"/>
      <c r="C7" s="142"/>
    </row>
    <row r="8" spans="1:10" ht="15">
      <c r="A8" s="143" t="s">
        <v>39</v>
      </c>
      <c r="B8" s="171" t="s">
        <v>801</v>
      </c>
      <c r="C8" s="142"/>
    </row>
    <row r="9" spans="1:10" ht="15">
      <c r="A9" s="143" t="s">
        <v>40</v>
      </c>
      <c r="B9" s="252" t="s">
        <v>817</v>
      </c>
      <c r="C9" s="142"/>
    </row>
    <row r="10" spans="1:10" ht="15">
      <c r="A10" s="147"/>
      <c r="B10" s="131"/>
      <c r="C10" s="148"/>
    </row>
    <row r="11" spans="1:10" ht="15.75">
      <c r="A11" s="149" t="s">
        <v>41</v>
      </c>
      <c r="B11" s="122"/>
      <c r="C11" s="142"/>
      <c r="D11" s="149" t="s">
        <v>1230</v>
      </c>
      <c r="E11" s="356"/>
      <c r="F11" s="356"/>
      <c r="G11" s="356"/>
      <c r="H11" s="356"/>
      <c r="I11" s="356"/>
    </row>
    <row r="12" spans="1:10" ht="15.75">
      <c r="A12" s="170" t="s">
        <v>42</v>
      </c>
      <c r="B12" s="171" t="s">
        <v>818</v>
      </c>
      <c r="C12" s="142"/>
      <c r="D12" s="441" t="s">
        <v>1266</v>
      </c>
      <c r="E12" s="440">
        <v>1022</v>
      </c>
      <c r="F12" s="356"/>
      <c r="G12" s="356"/>
      <c r="H12" s="356"/>
      <c r="I12" s="356"/>
    </row>
    <row r="13" spans="1:10" ht="15.75">
      <c r="A13" s="170" t="s">
        <v>59</v>
      </c>
      <c r="B13" s="104" t="s">
        <v>816</v>
      </c>
      <c r="C13" s="142"/>
      <c r="D13" s="387" t="s">
        <v>1556</v>
      </c>
      <c r="E13" s="356"/>
      <c r="F13" s="356"/>
      <c r="G13" s="356"/>
      <c r="H13" s="356"/>
      <c r="I13" s="356"/>
    </row>
    <row r="14" spans="1:10" ht="15.75">
      <c r="A14" s="170" t="s">
        <v>44</v>
      </c>
      <c r="B14" s="171" t="s">
        <v>773</v>
      </c>
      <c r="C14" s="142"/>
      <c r="D14" s="386" t="s">
        <v>1231</v>
      </c>
      <c r="E14" s="356"/>
      <c r="F14" s="356"/>
      <c r="G14" s="356"/>
      <c r="H14" s="356"/>
      <c r="I14" s="356"/>
      <c r="J14" s="189"/>
    </row>
    <row r="15" spans="1:10" ht="15.75">
      <c r="A15" s="170" t="s">
        <v>45</v>
      </c>
      <c r="B15" s="171" t="s">
        <v>81</v>
      </c>
      <c r="C15" s="142"/>
      <c r="D15" s="386" t="s">
        <v>1232</v>
      </c>
      <c r="E15" s="356"/>
      <c r="F15" s="356"/>
      <c r="G15" s="356"/>
      <c r="H15" s="356"/>
      <c r="I15" s="356"/>
      <c r="J15" s="189"/>
    </row>
    <row r="16" spans="1:10" ht="15.75">
      <c r="A16" s="170" t="s">
        <v>46</v>
      </c>
      <c r="B16" s="171" t="s">
        <v>182</v>
      </c>
      <c r="C16" s="142"/>
      <c r="D16" s="386" t="s">
        <v>1233</v>
      </c>
      <c r="E16" s="356"/>
      <c r="F16" s="356"/>
      <c r="G16" s="356"/>
      <c r="H16" s="356"/>
      <c r="I16" s="356"/>
      <c r="J16" s="189"/>
    </row>
    <row r="17" spans="1:10" ht="15.75">
      <c r="A17" s="170" t="s">
        <v>11</v>
      </c>
      <c r="B17" s="171" t="s">
        <v>177</v>
      </c>
      <c r="C17" s="142"/>
      <c r="D17" s="386" t="s">
        <v>1234</v>
      </c>
      <c r="E17" s="356"/>
      <c r="F17" s="356"/>
      <c r="G17" s="356"/>
      <c r="H17" s="356"/>
      <c r="I17" s="356"/>
      <c r="J17" s="189"/>
    </row>
    <row r="18" spans="1:10" ht="15">
      <c r="A18" s="170" t="s">
        <v>10</v>
      </c>
      <c r="B18" s="171" t="s">
        <v>184</v>
      </c>
      <c r="C18" s="142"/>
      <c r="D18" s="445" t="s">
        <v>1569</v>
      </c>
      <c r="E18" s="446"/>
      <c r="F18" s="446"/>
      <c r="G18" s="446"/>
      <c r="H18" s="446"/>
      <c r="J18" s="189"/>
    </row>
    <row r="19" spans="1:10" ht="15">
      <c r="A19" s="170" t="s">
        <v>12</v>
      </c>
      <c r="B19" s="171" t="s">
        <v>777</v>
      </c>
      <c r="C19" s="142"/>
      <c r="D19" s="445" t="s">
        <v>1570</v>
      </c>
      <c r="E19" s="446"/>
      <c r="F19" s="446"/>
      <c r="G19" s="446"/>
      <c r="H19" s="446"/>
      <c r="I19" s="446"/>
      <c r="J19" s="189"/>
    </row>
    <row r="20" spans="1:10" ht="15">
      <c r="A20" s="170" t="s">
        <v>56</v>
      </c>
      <c r="B20" s="171" t="s">
        <v>188</v>
      </c>
      <c r="C20" s="142"/>
      <c r="D20" s="445" t="s">
        <v>1568</v>
      </c>
      <c r="E20" s="446"/>
      <c r="F20" s="446"/>
      <c r="G20" s="446"/>
      <c r="H20" s="446"/>
      <c r="I20" s="446"/>
      <c r="J20" s="189"/>
    </row>
    <row r="21" spans="1:10" ht="15.75">
      <c r="A21" s="170" t="s">
        <v>47</v>
      </c>
      <c r="B21" s="171" t="s">
        <v>172</v>
      </c>
      <c r="C21" s="142"/>
      <c r="D21" s="244"/>
      <c r="E21" s="244"/>
      <c r="F21" s="244"/>
      <c r="G21" s="244"/>
      <c r="H21" s="244"/>
      <c r="I21" s="244"/>
      <c r="J21" s="244"/>
    </row>
    <row r="22" spans="1:10" ht="15">
      <c r="A22" s="170" t="s">
        <v>58</v>
      </c>
      <c r="B22" s="171" t="s">
        <v>64</v>
      </c>
      <c r="C22" s="142"/>
    </row>
    <row r="23" spans="1:10" ht="15">
      <c r="A23" s="170" t="s">
        <v>13</v>
      </c>
      <c r="B23" s="171" t="s">
        <v>819</v>
      </c>
      <c r="C23" s="142"/>
    </row>
    <row r="24" spans="1:10" ht="15">
      <c r="A24" s="170" t="s">
        <v>57</v>
      </c>
      <c r="B24" s="171" t="s">
        <v>63</v>
      </c>
      <c r="C24" s="142"/>
    </row>
    <row r="25" spans="1:10" ht="15">
      <c r="A25" s="170" t="s">
        <v>15</v>
      </c>
      <c r="B25" s="171"/>
      <c r="C25" s="142"/>
    </row>
    <row r="26" spans="1:10">
      <c r="A26" s="155"/>
      <c r="B26" s="156"/>
      <c r="C26" s="148"/>
    </row>
    <row r="27" spans="1:10">
      <c r="A27" s="104" t="s">
        <v>145</v>
      </c>
      <c r="B27" s="188"/>
    </row>
    <row r="28" spans="1:10">
      <c r="A28" s="103" t="s">
        <v>146</v>
      </c>
      <c r="B28" s="188"/>
    </row>
    <row r="29" spans="1:10">
      <c r="B29" s="188"/>
    </row>
  </sheetData>
  <conditionalFormatting sqref="B27:B29">
    <cfRule type="duplicateValues" dxfId="19" priority="1" stopIfTrue="1"/>
  </conditionalFormatting>
  <hyperlinks>
    <hyperlink ref="A28" r:id="rId1" location="intro"/>
    <hyperlink ref="D1" location="'ProLiant Smart Buy Servers'!A1" display="Summary"/>
  </hyperlinks>
  <pageMargins left="0.7" right="0.7" top="0.75" bottom="0.75" header="0.3" footer="0.3"/>
  <pageSetup scale="47" fitToHeight="4" orientation="portrait" r:id="rId2"/>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pageSetUpPr fitToPage="1"/>
  </sheetPr>
  <dimension ref="A1:J29"/>
  <sheetViews>
    <sheetView zoomScale="80" zoomScaleNormal="80" workbookViewId="0">
      <selection activeCell="B23" sqref="A12:B23"/>
    </sheetView>
  </sheetViews>
  <sheetFormatPr defaultColWidth="8.88671875" defaultRowHeight="14.25"/>
  <cols>
    <col min="1" max="1" width="18.109375" style="105" customWidth="1"/>
    <col min="2" max="2" width="61.5546875" style="105" customWidth="1"/>
    <col min="3" max="3" width="14.6640625" style="105" customWidth="1"/>
    <col min="4" max="16384" width="8.88671875" style="105"/>
  </cols>
  <sheetData>
    <row r="1" spans="1:10" ht="15">
      <c r="A1" s="186" t="s">
        <v>820</v>
      </c>
      <c r="B1" s="141"/>
      <c r="C1" s="138"/>
      <c r="D1" s="311" t="s">
        <v>117</v>
      </c>
    </row>
    <row r="2" spans="1:10">
      <c r="A2" s="141"/>
      <c r="B2" s="141"/>
      <c r="C2" s="142"/>
    </row>
    <row r="3" spans="1:10" ht="15">
      <c r="A3" s="143" t="s">
        <v>36</v>
      </c>
      <c r="B3" s="252" t="s">
        <v>802</v>
      </c>
      <c r="C3" s="142"/>
    </row>
    <row r="4" spans="1:10" ht="15">
      <c r="A4" s="144" t="s">
        <v>62</v>
      </c>
      <c r="B4" s="127">
        <f>VLOOKUP($B$3,'ProLiant Smart Buy Servers'!B:Q,12,FALSE)</f>
        <v>8099</v>
      </c>
      <c r="C4" s="142"/>
    </row>
    <row r="5" spans="1:10" ht="21.75" customHeight="1">
      <c r="A5" s="145" t="s">
        <v>713</v>
      </c>
      <c r="B5" s="140">
        <f>VLOOKUP($B$3,'ProLiant Smart Buy Servers'!B:Q,13,FALSE)</f>
        <v>3581</v>
      </c>
      <c r="C5" s="142"/>
    </row>
    <row r="6" spans="1:10" ht="15">
      <c r="A6" s="143"/>
      <c r="B6" s="146"/>
      <c r="C6" s="142"/>
    </row>
    <row r="7" spans="1:10" ht="15">
      <c r="A7" s="143"/>
      <c r="B7" s="146"/>
      <c r="C7" s="142"/>
    </row>
    <row r="8" spans="1:10" ht="15">
      <c r="A8" s="143" t="s">
        <v>39</v>
      </c>
      <c r="B8" s="171" t="s">
        <v>803</v>
      </c>
      <c r="C8" s="142"/>
    </row>
    <row r="9" spans="1:10" ht="15">
      <c r="A9" s="143" t="s">
        <v>40</v>
      </c>
      <c r="B9" s="252" t="s">
        <v>820</v>
      </c>
      <c r="C9" s="142"/>
    </row>
    <row r="10" spans="1:10" ht="15">
      <c r="A10" s="147"/>
      <c r="B10" s="131"/>
      <c r="C10" s="148"/>
    </row>
    <row r="11" spans="1:10" ht="15.75">
      <c r="A11" s="149" t="s">
        <v>41</v>
      </c>
      <c r="B11" s="122" t="s">
        <v>131</v>
      </c>
      <c r="C11" s="142"/>
      <c r="D11" s="149" t="s">
        <v>1230</v>
      </c>
      <c r="E11" s="356"/>
      <c r="F11" s="356"/>
      <c r="G11" s="356"/>
      <c r="H11" s="356"/>
      <c r="I11" s="356"/>
    </row>
    <row r="12" spans="1:10" ht="15.75">
      <c r="A12" s="170" t="s">
        <v>42</v>
      </c>
      <c r="B12" s="171" t="s">
        <v>818</v>
      </c>
      <c r="C12" s="142"/>
      <c r="D12" s="441" t="s">
        <v>1266</v>
      </c>
      <c r="E12" s="440">
        <v>1022</v>
      </c>
      <c r="F12" s="356"/>
      <c r="G12" s="356"/>
      <c r="H12" s="356"/>
      <c r="I12" s="356"/>
    </row>
    <row r="13" spans="1:10" ht="15.75">
      <c r="A13" s="170" t="s">
        <v>59</v>
      </c>
      <c r="B13" s="104" t="s">
        <v>821</v>
      </c>
      <c r="C13" s="142"/>
      <c r="D13" s="387" t="s">
        <v>1556</v>
      </c>
      <c r="E13" s="356"/>
      <c r="F13" s="356"/>
      <c r="G13" s="356"/>
      <c r="H13" s="356"/>
      <c r="I13" s="356"/>
    </row>
    <row r="14" spans="1:10" ht="15.75">
      <c r="A14" s="170" t="s">
        <v>44</v>
      </c>
      <c r="B14" s="171" t="s">
        <v>773</v>
      </c>
      <c r="C14" s="142"/>
      <c r="D14" s="386" t="s">
        <v>1231</v>
      </c>
      <c r="E14" s="356"/>
      <c r="F14" s="356"/>
      <c r="G14" s="356"/>
      <c r="H14" s="356"/>
      <c r="I14" s="356"/>
      <c r="J14" s="189"/>
    </row>
    <row r="15" spans="1:10" ht="15.75">
      <c r="A15" s="170" t="s">
        <v>45</v>
      </c>
      <c r="B15" s="171" t="s">
        <v>81</v>
      </c>
      <c r="C15" s="142"/>
      <c r="D15" s="386" t="s">
        <v>1232</v>
      </c>
      <c r="E15" s="356"/>
      <c r="F15" s="356"/>
      <c r="G15" s="356"/>
      <c r="H15" s="356"/>
      <c r="I15" s="356"/>
      <c r="J15" s="189"/>
    </row>
    <row r="16" spans="1:10" ht="15.75">
      <c r="A16" s="170" t="s">
        <v>46</v>
      </c>
      <c r="B16" s="171" t="s">
        <v>182</v>
      </c>
      <c r="C16" s="142"/>
      <c r="D16" s="386" t="s">
        <v>1233</v>
      </c>
      <c r="E16" s="356"/>
      <c r="F16" s="356"/>
      <c r="G16" s="356"/>
      <c r="H16" s="356"/>
      <c r="I16" s="356"/>
      <c r="J16" s="189"/>
    </row>
    <row r="17" spans="1:10" ht="15.75">
      <c r="A17" s="170" t="s">
        <v>11</v>
      </c>
      <c r="B17" s="171" t="s">
        <v>177</v>
      </c>
      <c r="C17" s="142"/>
      <c r="D17" s="386" t="s">
        <v>1234</v>
      </c>
      <c r="E17" s="356"/>
      <c r="F17" s="356"/>
      <c r="G17" s="356"/>
      <c r="H17" s="356"/>
      <c r="I17" s="356"/>
      <c r="J17" s="189"/>
    </row>
    <row r="18" spans="1:10" ht="15">
      <c r="A18" s="170" t="s">
        <v>10</v>
      </c>
      <c r="B18" s="171" t="s">
        <v>184</v>
      </c>
      <c r="C18" s="142"/>
      <c r="D18" s="445" t="s">
        <v>1569</v>
      </c>
      <c r="E18" s="446"/>
      <c r="F18" s="446"/>
      <c r="G18" s="446"/>
      <c r="H18" s="446"/>
      <c r="J18" s="189"/>
    </row>
    <row r="19" spans="1:10" ht="15">
      <c r="A19" s="170" t="s">
        <v>12</v>
      </c>
      <c r="B19" s="171" t="s">
        <v>777</v>
      </c>
      <c r="C19" s="142"/>
      <c r="D19" s="445" t="s">
        <v>1570</v>
      </c>
      <c r="E19" s="446"/>
      <c r="F19" s="446"/>
      <c r="G19" s="446"/>
      <c r="H19" s="446"/>
      <c r="I19" s="446"/>
      <c r="J19" s="189"/>
    </row>
    <row r="20" spans="1:10" ht="15">
      <c r="A20" s="170" t="s">
        <v>56</v>
      </c>
      <c r="B20" s="171" t="s">
        <v>188</v>
      </c>
      <c r="C20" s="142"/>
      <c r="D20" s="445" t="s">
        <v>1568</v>
      </c>
      <c r="E20" s="446"/>
      <c r="F20" s="446"/>
      <c r="G20" s="446"/>
      <c r="H20" s="446"/>
      <c r="I20" s="446"/>
      <c r="J20" s="189"/>
    </row>
    <row r="21" spans="1:10" ht="15.75">
      <c r="A21" s="170" t="s">
        <v>47</v>
      </c>
      <c r="B21" s="171" t="s">
        <v>172</v>
      </c>
      <c r="C21" s="142"/>
      <c r="D21" s="244"/>
      <c r="E21" s="244"/>
      <c r="F21" s="244"/>
      <c r="G21" s="244"/>
      <c r="H21" s="244"/>
      <c r="I21" s="244"/>
      <c r="J21" s="244"/>
    </row>
    <row r="22" spans="1:10" ht="15">
      <c r="A22" s="170" t="s">
        <v>58</v>
      </c>
      <c r="B22" s="171" t="s">
        <v>64</v>
      </c>
      <c r="C22" s="142"/>
    </row>
    <row r="23" spans="1:10" ht="15">
      <c r="A23" s="170" t="s">
        <v>13</v>
      </c>
      <c r="B23" s="171" t="s">
        <v>819</v>
      </c>
      <c r="C23" s="142"/>
    </row>
    <row r="24" spans="1:10" ht="15">
      <c r="A24" s="170" t="s">
        <v>57</v>
      </c>
      <c r="B24" s="171" t="s">
        <v>63</v>
      </c>
      <c r="C24" s="142"/>
    </row>
    <row r="25" spans="1:10" ht="15">
      <c r="A25" s="170" t="s">
        <v>15</v>
      </c>
      <c r="B25" s="171"/>
      <c r="C25" s="142"/>
    </row>
    <row r="26" spans="1:10">
      <c r="A26" s="155"/>
      <c r="B26" s="156"/>
      <c r="C26" s="148"/>
    </row>
    <row r="27" spans="1:10">
      <c r="A27" s="104" t="s">
        <v>145</v>
      </c>
      <c r="B27" s="188"/>
    </row>
    <row r="28" spans="1:10">
      <c r="A28" s="103" t="s">
        <v>146</v>
      </c>
      <c r="B28" s="188"/>
    </row>
    <row r="29" spans="1:10">
      <c r="B29" s="188"/>
    </row>
  </sheetData>
  <conditionalFormatting sqref="B27:B29">
    <cfRule type="duplicateValues" dxfId="18" priority="1" stopIfTrue="1"/>
  </conditionalFormatting>
  <hyperlinks>
    <hyperlink ref="A28" r:id="rId1" location="intro"/>
    <hyperlink ref="D1" location="'ProLiant Smart Buy Servers'!A1" display="Summary"/>
  </hyperlinks>
  <pageMargins left="0.7" right="0.7" top="0.75" bottom="0.75" header="0.3" footer="0.3"/>
  <pageSetup scale="47" fitToHeight="4" orientation="portrait" r:id="rId2"/>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J28"/>
  <sheetViews>
    <sheetView zoomScale="80" zoomScaleNormal="80" workbookViewId="0">
      <selection activeCell="D1" sqref="D1"/>
    </sheetView>
  </sheetViews>
  <sheetFormatPr defaultColWidth="8.88671875" defaultRowHeight="14.25"/>
  <cols>
    <col min="1" max="1" width="18.109375" style="105" customWidth="1"/>
    <col min="2" max="2" width="61.5546875" style="105" customWidth="1"/>
    <col min="3" max="3" width="14.6640625" style="105" customWidth="1"/>
    <col min="4" max="16384" width="8.88671875" style="105"/>
  </cols>
  <sheetData>
    <row r="1" spans="1:10" ht="15">
      <c r="A1" s="186" t="s">
        <v>710</v>
      </c>
      <c r="B1" s="141"/>
      <c r="C1" s="138"/>
      <c r="D1" s="311" t="s">
        <v>117</v>
      </c>
    </row>
    <row r="2" spans="1:10">
      <c r="A2" s="141"/>
      <c r="B2" s="141"/>
      <c r="C2" s="142"/>
      <c r="D2" s="104"/>
    </row>
    <row r="3" spans="1:10" ht="15">
      <c r="A3" s="143" t="s">
        <v>36</v>
      </c>
      <c r="B3" s="140" t="s">
        <v>631</v>
      </c>
      <c r="C3" s="142"/>
      <c r="D3" s="104"/>
    </row>
    <row r="4" spans="1:10" ht="15">
      <c r="A4" s="144" t="s">
        <v>62</v>
      </c>
      <c r="B4" s="127">
        <f>VLOOKUP($B$3,'ProLiant Smart Buy Servers'!B:Q,12,FALSE)</f>
        <v>3389</v>
      </c>
      <c r="C4" s="142"/>
      <c r="D4" s="104"/>
    </row>
    <row r="5" spans="1:10" ht="21.75" customHeight="1">
      <c r="A5" s="145" t="s">
        <v>713</v>
      </c>
      <c r="B5" s="140">
        <f>VLOOKUP($B$3,'ProLiant Smart Buy Servers'!B:Q,13,FALSE)</f>
        <v>2485</v>
      </c>
      <c r="C5" s="142"/>
      <c r="D5" s="104"/>
    </row>
    <row r="6" spans="1:10" ht="15">
      <c r="A6" s="143"/>
      <c r="B6" s="146"/>
      <c r="C6" s="142"/>
      <c r="D6" s="104"/>
    </row>
    <row r="7" spans="1:10" ht="15">
      <c r="A7" s="143"/>
      <c r="B7" s="146"/>
      <c r="C7" s="142"/>
      <c r="D7" s="104"/>
    </row>
    <row r="8" spans="1:10" ht="15">
      <c r="A8" s="143" t="s">
        <v>39</v>
      </c>
      <c r="B8" s="194" t="s">
        <v>682</v>
      </c>
      <c r="C8" s="142"/>
      <c r="D8" s="104"/>
    </row>
    <row r="9" spans="1:10" ht="15">
      <c r="A9" s="143" t="s">
        <v>40</v>
      </c>
      <c r="B9" s="252" t="s">
        <v>710</v>
      </c>
      <c r="C9" s="142"/>
      <c r="D9" s="104"/>
    </row>
    <row r="10" spans="1:10" ht="4.5" customHeight="1">
      <c r="A10" s="147"/>
      <c r="B10" s="131"/>
      <c r="C10" s="148"/>
      <c r="D10" s="104"/>
    </row>
    <row r="11" spans="1:10" ht="15.75">
      <c r="A11" s="149" t="s">
        <v>41</v>
      </c>
      <c r="B11" s="122"/>
      <c r="C11" s="142"/>
      <c r="D11" s="149" t="s">
        <v>1230</v>
      </c>
      <c r="E11" s="356"/>
      <c r="F11" s="356"/>
      <c r="G11" s="356"/>
      <c r="H11" s="356"/>
      <c r="I11" s="356"/>
    </row>
    <row r="12" spans="1:10" ht="15.75">
      <c r="A12" s="170" t="s">
        <v>42</v>
      </c>
      <c r="B12" s="171" t="s">
        <v>219</v>
      </c>
      <c r="C12" s="142"/>
      <c r="D12" s="441" t="s">
        <v>1266</v>
      </c>
      <c r="E12" s="440">
        <v>1022</v>
      </c>
      <c r="F12" s="356"/>
      <c r="G12" s="356"/>
      <c r="H12" s="356"/>
      <c r="I12" s="356"/>
    </row>
    <row r="13" spans="1:10" ht="15.75">
      <c r="A13" s="170" t="s">
        <v>59</v>
      </c>
      <c r="B13" s="171" t="s">
        <v>683</v>
      </c>
      <c r="C13" s="142"/>
      <c r="D13" s="387" t="s">
        <v>1556</v>
      </c>
      <c r="E13" s="356"/>
      <c r="F13" s="356"/>
      <c r="G13" s="356"/>
      <c r="H13" s="356"/>
      <c r="I13" s="356"/>
    </row>
    <row r="14" spans="1:10" ht="15.75">
      <c r="A14" s="170" t="s">
        <v>44</v>
      </c>
      <c r="B14" s="171" t="s">
        <v>689</v>
      </c>
      <c r="C14" s="142"/>
      <c r="D14" s="386" t="s">
        <v>1231</v>
      </c>
      <c r="E14" s="356"/>
      <c r="F14" s="356"/>
      <c r="G14" s="356"/>
      <c r="H14" s="356"/>
      <c r="I14" s="356"/>
      <c r="J14" s="189"/>
    </row>
    <row r="15" spans="1:10" ht="15.75">
      <c r="A15" s="170" t="s">
        <v>45</v>
      </c>
      <c r="B15" s="171" t="s">
        <v>222</v>
      </c>
      <c r="C15" s="142"/>
      <c r="D15" s="386" t="s">
        <v>1232</v>
      </c>
      <c r="E15" s="356"/>
      <c r="F15" s="356"/>
      <c r="G15" s="356"/>
      <c r="H15" s="356"/>
      <c r="I15" s="356"/>
      <c r="J15" s="189"/>
    </row>
    <row r="16" spans="1:10" ht="15.75">
      <c r="A16" s="170" t="s">
        <v>46</v>
      </c>
      <c r="B16" s="171" t="s">
        <v>667</v>
      </c>
      <c r="C16" s="142"/>
      <c r="D16" s="386" t="s">
        <v>1233</v>
      </c>
      <c r="E16" s="356"/>
      <c r="F16" s="356"/>
      <c r="G16" s="356"/>
      <c r="H16" s="356"/>
      <c r="I16" s="356"/>
      <c r="J16" s="189"/>
    </row>
    <row r="17" spans="1:10" ht="15.75">
      <c r="A17" s="170" t="s">
        <v>11</v>
      </c>
      <c r="B17" s="171" t="s">
        <v>292</v>
      </c>
      <c r="C17" s="142"/>
      <c r="D17" s="386" t="s">
        <v>1234</v>
      </c>
      <c r="E17" s="356"/>
      <c r="F17" s="356"/>
      <c r="G17" s="356"/>
      <c r="H17" s="356"/>
      <c r="I17" s="356"/>
      <c r="J17" s="189"/>
    </row>
    <row r="18" spans="1:10" ht="15">
      <c r="A18" s="170" t="s">
        <v>10</v>
      </c>
      <c r="B18" s="171" t="s">
        <v>184</v>
      </c>
      <c r="C18" s="142"/>
      <c r="D18" s="445" t="s">
        <v>1569</v>
      </c>
      <c r="E18" s="446"/>
      <c r="F18" s="446"/>
      <c r="G18" s="446"/>
      <c r="H18" s="446"/>
      <c r="J18" s="189"/>
    </row>
    <row r="19" spans="1:10" ht="15">
      <c r="A19" s="170" t="s">
        <v>12</v>
      </c>
      <c r="B19" s="171" t="s">
        <v>189</v>
      </c>
      <c r="C19" s="142"/>
      <c r="D19" s="445" t="s">
        <v>1570</v>
      </c>
      <c r="E19" s="446"/>
      <c r="F19" s="446"/>
      <c r="G19" s="446"/>
      <c r="H19" s="446"/>
      <c r="I19" s="446"/>
      <c r="J19" s="189"/>
    </row>
    <row r="20" spans="1:10" ht="15">
      <c r="A20" s="170" t="s">
        <v>56</v>
      </c>
      <c r="B20" s="171" t="s">
        <v>1345</v>
      </c>
      <c r="C20" s="142"/>
      <c r="D20" s="445" t="s">
        <v>1568</v>
      </c>
      <c r="E20" s="446"/>
      <c r="F20" s="446"/>
      <c r="G20" s="446"/>
      <c r="H20" s="446"/>
      <c r="I20" s="446"/>
      <c r="J20" s="189"/>
    </row>
    <row r="21" spans="1:10" ht="15.75">
      <c r="A21" s="170" t="s">
        <v>47</v>
      </c>
      <c r="B21" s="171" t="s">
        <v>181</v>
      </c>
      <c r="C21" s="142"/>
      <c r="D21" s="244"/>
      <c r="E21" s="244"/>
      <c r="F21" s="244"/>
      <c r="G21" s="244"/>
      <c r="H21" s="244"/>
      <c r="I21" s="244"/>
      <c r="J21" s="244"/>
    </row>
    <row r="22" spans="1:10" ht="15">
      <c r="A22" s="170" t="s">
        <v>58</v>
      </c>
      <c r="B22" s="171" t="s">
        <v>85</v>
      </c>
      <c r="C22" s="142"/>
      <c r="D22" s="104"/>
    </row>
    <row r="23" spans="1:10" ht="15">
      <c r="A23" s="170" t="s">
        <v>13</v>
      </c>
      <c r="B23" s="171" t="s">
        <v>1346</v>
      </c>
      <c r="C23" s="142"/>
      <c r="D23" s="104"/>
    </row>
    <row r="24" spans="1:10" ht="15">
      <c r="A24" s="170" t="s">
        <v>57</v>
      </c>
      <c r="B24" s="171" t="s">
        <v>60</v>
      </c>
      <c r="C24" s="142"/>
      <c r="D24" s="104"/>
    </row>
    <row r="25" spans="1:10" ht="15">
      <c r="A25" s="170" t="s">
        <v>15</v>
      </c>
      <c r="B25" s="171"/>
      <c r="C25" s="142"/>
      <c r="D25" s="104"/>
    </row>
    <row r="26" spans="1:10" ht="6" customHeight="1">
      <c r="A26" s="155"/>
      <c r="B26" s="156"/>
      <c r="C26" s="148"/>
      <c r="D26" s="104"/>
    </row>
    <row r="27" spans="1:10">
      <c r="A27" s="104" t="s">
        <v>145</v>
      </c>
    </row>
    <row r="28" spans="1:10">
      <c r="A28" s="103" t="s">
        <v>146</v>
      </c>
    </row>
  </sheetData>
  <hyperlinks>
    <hyperlink ref="A28" r:id="rId1" location="intro"/>
    <hyperlink ref="D1" location="'ProLiant Smart Buy Servers'!A1" display="Summary"/>
  </hyperlinks>
  <pageMargins left="0.7" right="0.7" top="0.75" bottom="0.75" header="0.3" footer="0.3"/>
  <pageSetup scale="47" fitToHeight="4" orientation="portrait" r:id="rId2"/>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pageSetUpPr fitToPage="1"/>
  </sheetPr>
  <dimension ref="A1:J28"/>
  <sheetViews>
    <sheetView zoomScale="80" zoomScaleNormal="80" workbookViewId="0">
      <selection activeCell="D1" sqref="D1"/>
    </sheetView>
  </sheetViews>
  <sheetFormatPr defaultColWidth="8.88671875" defaultRowHeight="14.25"/>
  <cols>
    <col min="1" max="1" width="18.109375" style="105" customWidth="1"/>
    <col min="2" max="2" width="61.5546875" style="105" customWidth="1"/>
    <col min="3" max="3" width="14.6640625" style="105" customWidth="1"/>
    <col min="4" max="16384" width="8.88671875" style="105"/>
  </cols>
  <sheetData>
    <row r="1" spans="1:10" ht="15">
      <c r="A1" s="193" t="s">
        <v>709</v>
      </c>
      <c r="B1" s="141"/>
      <c r="C1" s="138"/>
      <c r="D1" s="311" t="s">
        <v>117</v>
      </c>
    </row>
    <row r="2" spans="1:10">
      <c r="A2" s="141"/>
      <c r="B2" s="141"/>
      <c r="C2" s="142"/>
      <c r="D2" s="104"/>
    </row>
    <row r="3" spans="1:10" ht="15">
      <c r="A3" s="143" t="s">
        <v>36</v>
      </c>
      <c r="B3" s="140" t="s">
        <v>684</v>
      </c>
      <c r="C3" s="142"/>
      <c r="D3" s="104"/>
    </row>
    <row r="4" spans="1:10" ht="15">
      <c r="A4" s="144" t="s">
        <v>62</v>
      </c>
      <c r="B4" s="127">
        <f>VLOOKUP($B$3,'ProLiant Smart Buy Servers'!B:Q,12,FALSE)</f>
        <v>2669</v>
      </c>
      <c r="C4" s="142"/>
      <c r="D4" s="104"/>
    </row>
    <row r="5" spans="1:10" ht="21.75" customHeight="1">
      <c r="A5" s="145" t="s">
        <v>713</v>
      </c>
      <c r="B5" s="140">
        <f>VLOOKUP($B$3,'ProLiant Smart Buy Servers'!B:Q,13,FALSE)</f>
        <v>1911</v>
      </c>
      <c r="C5" s="142"/>
      <c r="D5" s="104"/>
    </row>
    <row r="6" spans="1:10" ht="15">
      <c r="A6" s="143"/>
      <c r="B6" s="146"/>
      <c r="C6" s="142"/>
      <c r="D6" s="104"/>
    </row>
    <row r="7" spans="1:10" ht="15">
      <c r="A7" s="143"/>
      <c r="B7" s="146"/>
      <c r="C7" s="142"/>
      <c r="D7" s="104"/>
    </row>
    <row r="8" spans="1:10" ht="15">
      <c r="A8" s="143" t="s">
        <v>39</v>
      </c>
      <c r="B8" s="195" t="s">
        <v>708</v>
      </c>
      <c r="C8" s="142"/>
      <c r="D8" s="104"/>
    </row>
    <row r="9" spans="1:10" ht="15">
      <c r="A9" s="143" t="s">
        <v>40</v>
      </c>
      <c r="B9" s="101" t="s">
        <v>709</v>
      </c>
      <c r="C9" s="142"/>
      <c r="D9" s="104"/>
    </row>
    <row r="10" spans="1:10" ht="4.5" customHeight="1">
      <c r="A10" s="147"/>
      <c r="B10" s="131"/>
      <c r="C10" s="148"/>
      <c r="D10" s="104"/>
    </row>
    <row r="11" spans="1:10" ht="15.75">
      <c r="A11" s="149" t="s">
        <v>41</v>
      </c>
      <c r="B11" s="122"/>
      <c r="C11" s="142"/>
      <c r="D11" s="149" t="s">
        <v>1230</v>
      </c>
      <c r="E11" s="356"/>
      <c r="F11" s="356"/>
      <c r="G11" s="356"/>
      <c r="H11" s="356"/>
      <c r="I11" s="356"/>
    </row>
    <row r="12" spans="1:10" ht="15.75">
      <c r="A12" s="170" t="s">
        <v>42</v>
      </c>
      <c r="B12" s="171" t="s">
        <v>219</v>
      </c>
      <c r="C12" s="142"/>
      <c r="D12" s="441" t="s">
        <v>1266</v>
      </c>
      <c r="E12" s="440">
        <v>1022</v>
      </c>
      <c r="F12" s="356"/>
      <c r="G12" s="356"/>
      <c r="H12" s="356"/>
      <c r="I12" s="356"/>
    </row>
    <row r="13" spans="1:10" ht="15.75">
      <c r="A13" s="170" t="s">
        <v>59</v>
      </c>
      <c r="B13" s="171" t="s">
        <v>674</v>
      </c>
      <c r="C13" s="142"/>
      <c r="D13" s="387" t="s">
        <v>1556</v>
      </c>
      <c r="E13" s="356"/>
      <c r="F13" s="356"/>
      <c r="G13" s="356"/>
      <c r="H13" s="356"/>
      <c r="I13" s="356"/>
    </row>
    <row r="14" spans="1:10" ht="15.75">
      <c r="A14" s="170" t="s">
        <v>44</v>
      </c>
      <c r="B14" s="171" t="s">
        <v>688</v>
      </c>
      <c r="C14" s="142"/>
      <c r="D14" s="386" t="s">
        <v>1231</v>
      </c>
      <c r="E14" s="356"/>
      <c r="F14" s="356"/>
      <c r="G14" s="356"/>
      <c r="H14" s="356"/>
      <c r="I14" s="356"/>
      <c r="J14" s="189"/>
    </row>
    <row r="15" spans="1:10" ht="15.75">
      <c r="A15" s="170" t="s">
        <v>45</v>
      </c>
      <c r="B15" s="171" t="s">
        <v>685</v>
      </c>
      <c r="C15" s="142"/>
      <c r="D15" s="386" t="s">
        <v>1232</v>
      </c>
      <c r="E15" s="356"/>
      <c r="F15" s="356"/>
      <c r="G15" s="356"/>
      <c r="H15" s="356"/>
      <c r="I15" s="356"/>
      <c r="J15" s="189"/>
    </row>
    <row r="16" spans="1:10" ht="15.75">
      <c r="A16" s="170" t="s">
        <v>46</v>
      </c>
      <c r="B16" s="171" t="s">
        <v>686</v>
      </c>
      <c r="C16" s="142"/>
      <c r="D16" s="386" t="s">
        <v>1233</v>
      </c>
      <c r="E16" s="356"/>
      <c r="F16" s="356"/>
      <c r="G16" s="356"/>
      <c r="H16" s="356"/>
      <c r="I16" s="356"/>
      <c r="J16" s="189"/>
    </row>
    <row r="17" spans="1:10" ht="15.75">
      <c r="A17" s="170" t="s">
        <v>11</v>
      </c>
      <c r="B17" s="171" t="s">
        <v>292</v>
      </c>
      <c r="C17" s="142"/>
      <c r="D17" s="386" t="s">
        <v>1234</v>
      </c>
      <c r="E17" s="356"/>
      <c r="F17" s="356"/>
      <c r="G17" s="356"/>
      <c r="H17" s="356"/>
      <c r="I17" s="356"/>
      <c r="J17" s="189"/>
    </row>
    <row r="18" spans="1:10" ht="15">
      <c r="A18" s="170" t="s">
        <v>10</v>
      </c>
      <c r="B18" s="171" t="s">
        <v>184</v>
      </c>
      <c r="C18" s="142"/>
      <c r="D18" s="445" t="s">
        <v>1569</v>
      </c>
      <c r="E18" s="446"/>
      <c r="F18" s="446"/>
      <c r="G18" s="446"/>
      <c r="H18" s="446"/>
      <c r="J18" s="189"/>
    </row>
    <row r="19" spans="1:10" ht="15">
      <c r="A19" s="170" t="s">
        <v>12</v>
      </c>
      <c r="B19" s="171" t="s">
        <v>189</v>
      </c>
      <c r="C19" s="142"/>
      <c r="D19" s="445" t="s">
        <v>1570</v>
      </c>
      <c r="E19" s="446"/>
      <c r="F19" s="446"/>
      <c r="G19" s="446"/>
      <c r="H19" s="446"/>
      <c r="I19" s="446"/>
      <c r="J19" s="189"/>
    </row>
    <row r="20" spans="1:10" ht="15">
      <c r="A20" s="170" t="s">
        <v>56</v>
      </c>
      <c r="B20" s="171" t="s">
        <v>186</v>
      </c>
      <c r="C20" s="142"/>
      <c r="D20" s="445" t="s">
        <v>1568</v>
      </c>
      <c r="E20" s="446"/>
      <c r="F20" s="446"/>
      <c r="G20" s="446"/>
      <c r="H20" s="446"/>
      <c r="I20" s="446"/>
      <c r="J20" s="189"/>
    </row>
    <row r="21" spans="1:10" ht="15.75">
      <c r="A21" s="170" t="s">
        <v>47</v>
      </c>
      <c r="B21" s="171" t="s">
        <v>181</v>
      </c>
      <c r="C21" s="142"/>
      <c r="D21" s="244"/>
      <c r="E21" s="244"/>
      <c r="F21" s="244"/>
      <c r="G21" s="244"/>
      <c r="H21" s="244"/>
      <c r="I21" s="244"/>
      <c r="J21" s="244"/>
    </row>
    <row r="22" spans="1:10" ht="15">
      <c r="A22" s="170" t="s">
        <v>58</v>
      </c>
      <c r="B22" s="171" t="s">
        <v>85</v>
      </c>
      <c r="C22" s="142"/>
      <c r="D22" s="104"/>
    </row>
    <row r="23" spans="1:10" ht="15">
      <c r="A23" s="170" t="s">
        <v>13</v>
      </c>
      <c r="B23" s="171" t="s">
        <v>1011</v>
      </c>
      <c r="C23" s="142"/>
      <c r="D23" s="104"/>
    </row>
    <row r="24" spans="1:10" ht="15">
      <c r="A24" s="170" t="s">
        <v>57</v>
      </c>
      <c r="B24" s="171" t="s">
        <v>60</v>
      </c>
      <c r="C24" s="142"/>
      <c r="D24" s="104"/>
    </row>
    <row r="25" spans="1:10" ht="15">
      <c r="A25" s="170" t="s">
        <v>15</v>
      </c>
      <c r="B25" s="171"/>
      <c r="C25" s="142"/>
      <c r="D25" s="104"/>
    </row>
    <row r="26" spans="1:10" ht="6" customHeight="1">
      <c r="A26" s="155"/>
      <c r="B26" s="156"/>
      <c r="C26" s="148"/>
      <c r="D26" s="104"/>
    </row>
    <row r="27" spans="1:10">
      <c r="A27" s="104" t="s">
        <v>145</v>
      </c>
    </row>
    <row r="28" spans="1:10">
      <c r="A28" s="103" t="s">
        <v>146</v>
      </c>
    </row>
  </sheetData>
  <hyperlinks>
    <hyperlink ref="A28" r:id="rId1" location="intro"/>
    <hyperlink ref="D1" location="'ProLiant Smart Buy Servers'!A1" display="Summary"/>
  </hyperlinks>
  <pageMargins left="0.7" right="0.7" top="0.75" bottom="0.75" header="0.3" footer="0.3"/>
  <pageSetup scale="47" fitToHeight="4" orientation="portrait" r:id="rId2"/>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zoomScale="80" zoomScaleNormal="80" workbookViewId="0">
      <selection activeCell="A12" sqref="A12:B24"/>
    </sheetView>
  </sheetViews>
  <sheetFormatPr defaultColWidth="8.88671875" defaultRowHeight="14.25"/>
  <cols>
    <col min="1" max="1" width="18.109375" style="105" customWidth="1"/>
    <col min="2" max="2" width="61.5546875" style="105" customWidth="1"/>
    <col min="3" max="3" width="14.6640625" style="105" customWidth="1"/>
    <col min="4" max="8" width="8.88671875" style="105"/>
    <col min="9" max="9" width="17.21875" style="105" customWidth="1"/>
    <col min="10" max="16384" width="8.88671875" style="105"/>
  </cols>
  <sheetData>
    <row r="1" spans="1:9" ht="15">
      <c r="A1" s="186" t="s">
        <v>1353</v>
      </c>
      <c r="B1" s="141"/>
      <c r="C1" s="138"/>
      <c r="D1" s="311" t="s">
        <v>117</v>
      </c>
    </row>
    <row r="2" spans="1:9">
      <c r="A2" s="141"/>
      <c r="B2" s="141"/>
      <c r="C2" s="142"/>
    </row>
    <row r="3" spans="1:9" ht="15">
      <c r="A3" s="143" t="s">
        <v>36</v>
      </c>
      <c r="B3" s="252" t="s">
        <v>1348</v>
      </c>
      <c r="C3" s="142"/>
    </row>
    <row r="4" spans="1:9" ht="15">
      <c r="A4" s="144" t="s">
        <v>62</v>
      </c>
      <c r="B4" s="127">
        <f>VLOOKUP($B$3,'ProLiant Smart Buy Servers'!B:Q,10,FALSE)</f>
        <v>1929</v>
      </c>
      <c r="C4" s="142"/>
    </row>
    <row r="5" spans="1:9" ht="21.75" customHeight="1">
      <c r="A5" s="145" t="s">
        <v>713</v>
      </c>
      <c r="B5" s="140">
        <f>VLOOKUP($B$3,'ProLiant Smart Buy Servers'!B:Q,13,FALSE)</f>
        <v>1350</v>
      </c>
      <c r="C5" s="142"/>
    </row>
    <row r="6" spans="1:9" ht="15">
      <c r="A6" s="143"/>
      <c r="B6" s="146"/>
      <c r="C6" s="142"/>
    </row>
    <row r="7" spans="1:9" ht="15">
      <c r="A7" s="143"/>
      <c r="B7" s="146"/>
      <c r="C7" s="142"/>
    </row>
    <row r="8" spans="1:9" ht="15">
      <c r="A8" s="143" t="s">
        <v>39</v>
      </c>
      <c r="B8" s="171" t="s">
        <v>1349</v>
      </c>
      <c r="C8" s="142"/>
    </row>
    <row r="9" spans="1:9" ht="15">
      <c r="A9" s="143" t="s">
        <v>40</v>
      </c>
      <c r="B9" s="252" t="s">
        <v>1353</v>
      </c>
      <c r="C9" s="142"/>
    </row>
    <row r="10" spans="1:9" ht="15">
      <c r="A10" s="147"/>
      <c r="B10" s="131"/>
      <c r="C10" s="148"/>
    </row>
    <row r="11" spans="1:9" ht="15.75">
      <c r="A11" s="149" t="s">
        <v>41</v>
      </c>
      <c r="B11" s="122"/>
      <c r="C11" s="142"/>
      <c r="D11" s="149" t="s">
        <v>1230</v>
      </c>
      <c r="E11" s="356"/>
      <c r="F11" s="356"/>
      <c r="G11" s="356"/>
      <c r="H11" s="356"/>
      <c r="I11" s="356"/>
    </row>
    <row r="12" spans="1:9" ht="15.75">
      <c r="A12" s="170" t="s">
        <v>42</v>
      </c>
      <c r="B12" s="171" t="s">
        <v>1342</v>
      </c>
      <c r="C12" s="142"/>
      <c r="D12" s="441" t="s">
        <v>1493</v>
      </c>
      <c r="E12" s="440">
        <v>233</v>
      </c>
      <c r="F12" s="356"/>
      <c r="G12" s="356"/>
      <c r="H12" s="356"/>
      <c r="I12" s="356"/>
    </row>
    <row r="13" spans="1:9" ht="15">
      <c r="A13" s="170" t="s">
        <v>59</v>
      </c>
      <c r="B13" s="104" t="s">
        <v>1291</v>
      </c>
      <c r="C13" s="142"/>
      <c r="D13" s="1010" t="s">
        <v>1240</v>
      </c>
      <c r="E13" s="1010"/>
      <c r="F13" s="1010"/>
      <c r="G13" s="1010"/>
      <c r="H13" s="1010"/>
      <c r="I13" s="1010"/>
    </row>
    <row r="14" spans="1:9" ht="15">
      <c r="A14" s="170" t="s">
        <v>44</v>
      </c>
      <c r="B14" s="171" t="s">
        <v>1452</v>
      </c>
      <c r="C14" s="142"/>
      <c r="D14" s="1008" t="s">
        <v>1238</v>
      </c>
      <c r="E14" s="1008"/>
      <c r="F14" s="1008"/>
      <c r="G14" s="1008"/>
      <c r="H14" s="1008"/>
      <c r="I14" s="1008"/>
    </row>
    <row r="15" spans="1:9" ht="15">
      <c r="A15" s="170" t="s">
        <v>45</v>
      </c>
      <c r="B15" s="171" t="s">
        <v>81</v>
      </c>
      <c r="C15" s="142"/>
      <c r="D15" s="1008" t="s">
        <v>1236</v>
      </c>
      <c r="E15" s="1008"/>
      <c r="F15" s="1008"/>
      <c r="G15" s="1008"/>
      <c r="H15" s="1008"/>
      <c r="I15" s="1008"/>
    </row>
    <row r="16" spans="1:9" ht="15">
      <c r="A16" s="170" t="s">
        <v>46</v>
      </c>
      <c r="B16" s="171" t="s">
        <v>1364</v>
      </c>
      <c r="C16" s="142"/>
      <c r="D16" s="1009" t="s">
        <v>1233</v>
      </c>
      <c r="E16" s="1008"/>
      <c r="F16" s="1008"/>
      <c r="G16" s="1008"/>
      <c r="H16" s="1008"/>
      <c r="I16" s="1008"/>
    </row>
    <row r="17" spans="1:9" ht="15">
      <c r="A17" s="170" t="s">
        <v>11</v>
      </c>
      <c r="B17" s="171" t="s">
        <v>1511</v>
      </c>
      <c r="C17" s="142"/>
      <c r="D17" s="446" t="s">
        <v>1234</v>
      </c>
      <c r="E17" s="446"/>
      <c r="F17" s="446"/>
      <c r="G17" s="446"/>
      <c r="H17" s="446"/>
      <c r="I17" s="446"/>
    </row>
    <row r="18" spans="1:9" ht="15">
      <c r="A18" s="170" t="s">
        <v>1304</v>
      </c>
      <c r="B18" s="171" t="s">
        <v>1347</v>
      </c>
      <c r="C18" s="142"/>
      <c r="D18" s="445" t="s">
        <v>1568</v>
      </c>
      <c r="E18" s="446"/>
      <c r="F18" s="446"/>
      <c r="G18" s="446"/>
      <c r="H18" s="446"/>
    </row>
    <row r="19" spans="1:9" ht="15">
      <c r="A19" s="170" t="s">
        <v>10</v>
      </c>
      <c r="B19" s="171" t="s">
        <v>1532</v>
      </c>
      <c r="C19" s="142"/>
      <c r="D19" s="445" t="s">
        <v>1569</v>
      </c>
      <c r="E19" s="446"/>
      <c r="F19" s="446"/>
      <c r="G19" s="446"/>
      <c r="H19" s="446"/>
    </row>
    <row r="20" spans="1:9" ht="15">
      <c r="A20" s="170" t="s">
        <v>12</v>
      </c>
      <c r="B20" s="171" t="s">
        <v>1300</v>
      </c>
      <c r="C20" s="142"/>
      <c r="D20" s="445" t="s">
        <v>1570</v>
      </c>
      <c r="E20" s="446"/>
      <c r="F20" s="446"/>
      <c r="G20" s="446"/>
      <c r="H20" s="446"/>
      <c r="I20" s="446"/>
    </row>
    <row r="21" spans="1:9" ht="15">
      <c r="A21" s="170" t="s">
        <v>56</v>
      </c>
      <c r="B21" s="171" t="s">
        <v>1345</v>
      </c>
      <c r="C21" s="142"/>
      <c r="D21" s="445"/>
      <c r="E21" s="446"/>
      <c r="F21" s="446"/>
      <c r="G21" s="446"/>
      <c r="H21" s="446"/>
      <c r="I21" s="446"/>
    </row>
    <row r="22" spans="1:9" ht="15">
      <c r="A22" s="170" t="s">
        <v>47</v>
      </c>
      <c r="B22" s="171" t="s">
        <v>172</v>
      </c>
      <c r="C22" s="142"/>
    </row>
    <row r="23" spans="1:9" ht="15">
      <c r="A23" s="170" t="s">
        <v>58</v>
      </c>
      <c r="B23" s="171" t="s">
        <v>64</v>
      </c>
      <c r="C23" s="142"/>
    </row>
    <row r="24" spans="1:9" ht="15">
      <c r="A24" s="170" t="s">
        <v>13</v>
      </c>
      <c r="B24" s="171" t="s">
        <v>1346</v>
      </c>
      <c r="C24" s="142"/>
    </row>
    <row r="25" spans="1:9" ht="15">
      <c r="A25" s="170" t="s">
        <v>57</v>
      </c>
      <c r="B25" s="171" t="s">
        <v>63</v>
      </c>
      <c r="C25" s="142"/>
    </row>
    <row r="26" spans="1:9" ht="15">
      <c r="A26" s="170" t="s">
        <v>15</v>
      </c>
      <c r="B26" s="171"/>
      <c r="C26" s="142"/>
    </row>
    <row r="27" spans="1:9">
      <c r="A27" s="155"/>
      <c r="B27" s="156"/>
      <c r="C27" s="148"/>
    </row>
    <row r="28" spans="1:9">
      <c r="A28" s="104" t="s">
        <v>145</v>
      </c>
      <c r="B28" s="188"/>
    </row>
    <row r="29" spans="1:9">
      <c r="A29" s="103" t="s">
        <v>146</v>
      </c>
      <c r="B29" s="188"/>
    </row>
    <row r="30" spans="1:9">
      <c r="B30" s="188"/>
    </row>
  </sheetData>
  <mergeCells count="4">
    <mergeCell ref="D13:I13"/>
    <mergeCell ref="D14:I14"/>
    <mergeCell ref="D15:I15"/>
    <mergeCell ref="D16:I16"/>
  </mergeCells>
  <conditionalFormatting sqref="B28:B30">
    <cfRule type="duplicateValues" dxfId="17" priority="1" stopIfTrue="1"/>
  </conditionalFormatting>
  <hyperlinks>
    <hyperlink ref="A29" r:id="rId1" location="intro"/>
    <hyperlink ref="D1" location="'ProLiant Smart Buy Servers'!A1" display="Summary"/>
  </hyperlinks>
  <pageMargins left="0.7" right="0.7" top="0.75" bottom="0.75" header="0.3" footer="0.3"/>
  <pageSetup scale="47" fitToHeight="4" orientation="portrait" r:id="rId2"/>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zoomScale="80" zoomScaleNormal="80" workbookViewId="0">
      <selection activeCell="A12" sqref="A12:B24"/>
    </sheetView>
  </sheetViews>
  <sheetFormatPr defaultColWidth="8.88671875" defaultRowHeight="14.25"/>
  <cols>
    <col min="1" max="1" width="18.109375" style="105" customWidth="1"/>
    <col min="2" max="2" width="61.5546875" style="105" customWidth="1"/>
    <col min="3" max="3" width="14.6640625" style="105" customWidth="1"/>
    <col min="4" max="8" width="8.88671875" style="105"/>
    <col min="9" max="9" width="21.109375" style="105" customWidth="1"/>
    <col min="10" max="16384" width="8.88671875" style="105"/>
  </cols>
  <sheetData>
    <row r="1" spans="1:9" ht="15">
      <c r="A1" s="186" t="s">
        <v>1352</v>
      </c>
      <c r="B1" s="141"/>
      <c r="C1" s="138"/>
      <c r="D1" s="311" t="s">
        <v>117</v>
      </c>
    </row>
    <row r="2" spans="1:9">
      <c r="A2" s="141"/>
      <c r="B2" s="141"/>
      <c r="C2" s="142"/>
    </row>
    <row r="3" spans="1:9" ht="15">
      <c r="A3" s="143" t="s">
        <v>36</v>
      </c>
      <c r="B3" s="252" t="s">
        <v>1351</v>
      </c>
      <c r="C3" s="142"/>
    </row>
    <row r="4" spans="1:9" ht="15">
      <c r="A4" s="144" t="s">
        <v>62</v>
      </c>
      <c r="B4" s="127">
        <f>VLOOKUP($B$3,'ProLiant Smart Buy Servers'!B:Q,10,FALSE)</f>
        <v>2199</v>
      </c>
      <c r="C4" s="142"/>
    </row>
    <row r="5" spans="1:9" ht="21.75" customHeight="1">
      <c r="A5" s="145" t="s">
        <v>713</v>
      </c>
      <c r="B5" s="140">
        <f>VLOOKUP($B$3,'ProLiant Smart Buy Servers'!B:Q,13,FALSE)</f>
        <v>1414</v>
      </c>
      <c r="C5" s="142"/>
    </row>
    <row r="6" spans="1:9" ht="15">
      <c r="A6" s="143"/>
      <c r="B6" s="146"/>
      <c r="C6" s="142"/>
    </row>
    <row r="7" spans="1:9" ht="15">
      <c r="A7" s="143"/>
      <c r="B7" s="146"/>
      <c r="C7" s="142"/>
    </row>
    <row r="8" spans="1:9" ht="15">
      <c r="A8" s="143" t="s">
        <v>39</v>
      </c>
      <c r="B8" s="171" t="s">
        <v>1350</v>
      </c>
      <c r="C8" s="142"/>
    </row>
    <row r="9" spans="1:9" ht="15">
      <c r="A9" s="143" t="s">
        <v>40</v>
      </c>
      <c r="B9" s="252" t="s">
        <v>1352</v>
      </c>
      <c r="C9" s="142"/>
    </row>
    <row r="10" spans="1:9" ht="15">
      <c r="A10" s="147"/>
      <c r="B10" s="131"/>
      <c r="C10" s="148"/>
    </row>
    <row r="11" spans="1:9" ht="15.75">
      <c r="A11" s="149" t="s">
        <v>41</v>
      </c>
      <c r="B11" s="122"/>
      <c r="C11" s="142"/>
      <c r="D11" s="149" t="s">
        <v>1230</v>
      </c>
      <c r="E11" s="356"/>
      <c r="F11" s="356"/>
      <c r="G11" s="356"/>
      <c r="H11" s="356"/>
      <c r="I11" s="356"/>
    </row>
    <row r="12" spans="1:9" ht="15.75">
      <c r="A12" s="170" t="s">
        <v>42</v>
      </c>
      <c r="B12" s="171" t="s">
        <v>1342</v>
      </c>
      <c r="C12" s="142"/>
      <c r="D12" s="441" t="s">
        <v>1493</v>
      </c>
      <c r="E12" s="440">
        <v>233</v>
      </c>
      <c r="F12" s="356"/>
      <c r="G12" s="356"/>
      <c r="H12" s="356"/>
      <c r="I12" s="356"/>
    </row>
    <row r="13" spans="1:9" ht="15">
      <c r="A13" s="170" t="s">
        <v>59</v>
      </c>
      <c r="B13" s="104" t="s">
        <v>1298</v>
      </c>
      <c r="C13" s="142"/>
      <c r="D13" s="1010" t="s">
        <v>1240</v>
      </c>
      <c r="E13" s="1010"/>
      <c r="F13" s="1010"/>
      <c r="G13" s="1010"/>
      <c r="H13" s="1010"/>
      <c r="I13" s="1010"/>
    </row>
    <row r="14" spans="1:9" ht="15">
      <c r="A14" s="170" t="s">
        <v>44</v>
      </c>
      <c r="B14" s="171" t="s">
        <v>1453</v>
      </c>
      <c r="C14" s="142"/>
      <c r="D14" s="1008" t="s">
        <v>1238</v>
      </c>
      <c r="E14" s="1008"/>
      <c r="F14" s="1008"/>
      <c r="G14" s="1008"/>
      <c r="H14" s="1008"/>
      <c r="I14" s="1008"/>
    </row>
    <row r="15" spans="1:9" ht="15">
      <c r="A15" s="170" t="s">
        <v>45</v>
      </c>
      <c r="B15" s="171" t="s">
        <v>81</v>
      </c>
      <c r="C15" s="142"/>
      <c r="D15" s="1008" t="s">
        <v>1236</v>
      </c>
      <c r="E15" s="1008"/>
      <c r="F15" s="1008"/>
      <c r="G15" s="1008"/>
      <c r="H15" s="1008"/>
      <c r="I15" s="1008"/>
    </row>
    <row r="16" spans="1:9" ht="15">
      <c r="A16" s="170" t="s">
        <v>46</v>
      </c>
      <c r="B16" s="171" t="s">
        <v>1364</v>
      </c>
      <c r="C16" s="142"/>
      <c r="D16" s="1009" t="s">
        <v>1233</v>
      </c>
      <c r="E16" s="1008"/>
      <c r="F16" s="1008"/>
      <c r="G16" s="1008"/>
      <c r="H16" s="1008"/>
      <c r="I16" s="1008"/>
    </row>
    <row r="17" spans="1:9" ht="15">
      <c r="A17" s="170" t="s">
        <v>11</v>
      </c>
      <c r="B17" s="171" t="s">
        <v>1511</v>
      </c>
      <c r="C17" s="142"/>
      <c r="D17" s="446" t="s">
        <v>1234</v>
      </c>
      <c r="E17" s="446"/>
      <c r="F17" s="446"/>
      <c r="G17" s="446"/>
      <c r="H17" s="446"/>
      <c r="I17" s="446"/>
    </row>
    <row r="18" spans="1:9" ht="15">
      <c r="A18" s="170" t="s">
        <v>1304</v>
      </c>
      <c r="B18" s="171" t="s">
        <v>1347</v>
      </c>
      <c r="C18" s="142"/>
      <c r="D18" s="445" t="s">
        <v>1568</v>
      </c>
      <c r="E18" s="446"/>
      <c r="F18" s="446"/>
      <c r="G18" s="446"/>
      <c r="H18" s="446"/>
    </row>
    <row r="19" spans="1:9" ht="15">
      <c r="A19" s="170" t="s">
        <v>10</v>
      </c>
      <c r="B19" s="171" t="s">
        <v>1532</v>
      </c>
      <c r="C19" s="142"/>
      <c r="D19" s="445" t="s">
        <v>1569</v>
      </c>
      <c r="E19" s="446"/>
      <c r="F19" s="446"/>
      <c r="G19" s="446"/>
      <c r="H19" s="446"/>
    </row>
    <row r="20" spans="1:9" ht="15">
      <c r="A20" s="170" t="s">
        <v>12</v>
      </c>
      <c r="B20" s="171" t="s">
        <v>1300</v>
      </c>
      <c r="C20" s="142"/>
      <c r="D20" s="445" t="s">
        <v>1570</v>
      </c>
      <c r="E20" s="446"/>
      <c r="F20" s="446"/>
      <c r="G20" s="446"/>
      <c r="H20" s="446"/>
      <c r="I20" s="446"/>
    </row>
    <row r="21" spans="1:9" ht="15">
      <c r="A21" s="170" t="s">
        <v>56</v>
      </c>
      <c r="B21" s="171" t="s">
        <v>1345</v>
      </c>
      <c r="C21" s="142"/>
    </row>
    <row r="22" spans="1:9" ht="15">
      <c r="A22" s="170" t="s">
        <v>47</v>
      </c>
      <c r="B22" s="171" t="s">
        <v>172</v>
      </c>
      <c r="C22" s="142"/>
    </row>
    <row r="23" spans="1:9" ht="15">
      <c r="A23" s="170" t="s">
        <v>58</v>
      </c>
      <c r="B23" s="171" t="s">
        <v>64</v>
      </c>
      <c r="C23" s="142"/>
    </row>
    <row r="24" spans="1:9" ht="15">
      <c r="A24" s="170" t="s">
        <v>13</v>
      </c>
      <c r="B24" s="171" t="s">
        <v>1346</v>
      </c>
      <c r="C24" s="142"/>
    </row>
    <row r="25" spans="1:9" ht="15">
      <c r="A25" s="170" t="s">
        <v>57</v>
      </c>
      <c r="B25" s="171" t="s">
        <v>63</v>
      </c>
      <c r="C25" s="142"/>
    </row>
    <row r="26" spans="1:9" ht="15">
      <c r="A26" s="170" t="s">
        <v>15</v>
      </c>
      <c r="B26" s="171"/>
      <c r="C26" s="142"/>
    </row>
    <row r="27" spans="1:9">
      <c r="A27" s="155"/>
      <c r="B27" s="156"/>
      <c r="C27" s="148"/>
    </row>
    <row r="28" spans="1:9">
      <c r="A28" s="104" t="s">
        <v>145</v>
      </c>
      <c r="B28" s="188"/>
    </row>
    <row r="29" spans="1:9">
      <c r="A29" s="103" t="s">
        <v>146</v>
      </c>
      <c r="B29" s="188"/>
    </row>
    <row r="30" spans="1:9">
      <c r="B30" s="188"/>
    </row>
  </sheetData>
  <mergeCells count="4">
    <mergeCell ref="D13:I13"/>
    <mergeCell ref="D14:I14"/>
    <mergeCell ref="D15:I15"/>
    <mergeCell ref="D16:I16"/>
  </mergeCells>
  <conditionalFormatting sqref="B28:B30">
    <cfRule type="duplicateValues" dxfId="16" priority="1" stopIfTrue="1"/>
  </conditionalFormatting>
  <hyperlinks>
    <hyperlink ref="A29" r:id="rId1" location="intro"/>
    <hyperlink ref="D1" location="'ProLiant Smart Buy Servers'!A1" display="Summary"/>
  </hyperlinks>
  <pageMargins left="0.7" right="0.7" top="0.75" bottom="0.75" header="0.3" footer="0.3"/>
  <pageSetup scale="46" fitToHeight="4" orientation="portrait" r:id="rId2"/>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30"/>
  <sheetViews>
    <sheetView zoomScale="80" zoomScaleNormal="80" workbookViewId="0">
      <selection activeCell="D1" sqref="D1"/>
    </sheetView>
  </sheetViews>
  <sheetFormatPr defaultColWidth="8.88671875" defaultRowHeight="14.25"/>
  <cols>
    <col min="1" max="1" width="18.109375" style="105" customWidth="1"/>
    <col min="2" max="2" width="61.5546875" style="105" customWidth="1"/>
    <col min="3" max="3" width="14.6640625" style="105" customWidth="1"/>
    <col min="4" max="8" width="8.88671875" style="105"/>
    <col min="9" max="9" width="21.109375" style="105" customWidth="1"/>
    <col min="10" max="16384" width="8.88671875" style="105"/>
  </cols>
  <sheetData>
    <row r="1" spans="1:9" ht="15">
      <c r="A1" s="186" t="s">
        <v>1620</v>
      </c>
      <c r="B1" s="141"/>
      <c r="C1" s="138"/>
      <c r="D1" s="311" t="s">
        <v>117</v>
      </c>
    </row>
    <row r="2" spans="1:9">
      <c r="A2" s="141"/>
      <c r="B2" s="141"/>
      <c r="C2" s="142"/>
    </row>
    <row r="3" spans="1:9" ht="15">
      <c r="A3" s="143" t="s">
        <v>36</v>
      </c>
      <c r="B3" s="252" t="s">
        <v>1580</v>
      </c>
      <c r="C3" s="142"/>
    </row>
    <row r="4" spans="1:9" ht="15">
      <c r="A4" s="144" t="s">
        <v>62</v>
      </c>
      <c r="B4" s="127">
        <f>VLOOKUP($B$3,'ProLiant Smart Buy Servers'!B:Q,10,FALSE)</f>
        <v>2299</v>
      </c>
      <c r="C4" s="142"/>
    </row>
    <row r="5" spans="1:9" ht="21.75" customHeight="1">
      <c r="A5" s="145" t="s">
        <v>713</v>
      </c>
      <c r="B5" s="140">
        <f>VLOOKUP($B$3,'ProLiant Smart Buy Servers'!B:Q,13,FALSE)</f>
        <v>1664</v>
      </c>
      <c r="C5" s="142"/>
    </row>
    <row r="6" spans="1:9" ht="15">
      <c r="A6" s="143"/>
      <c r="B6" s="146"/>
      <c r="C6" s="142"/>
    </row>
    <row r="7" spans="1:9" ht="15">
      <c r="A7" s="143"/>
      <c r="B7" s="146"/>
      <c r="C7" s="142"/>
    </row>
    <row r="8" spans="1:9" ht="15">
      <c r="A8" s="143" t="s">
        <v>39</v>
      </c>
      <c r="B8" s="171" t="s">
        <v>1619</v>
      </c>
      <c r="C8" s="142"/>
    </row>
    <row r="9" spans="1:9" ht="15">
      <c r="A9" s="143" t="s">
        <v>40</v>
      </c>
      <c r="B9" s="252" t="s">
        <v>1620</v>
      </c>
      <c r="C9" s="142"/>
    </row>
    <row r="10" spans="1:9" ht="15">
      <c r="A10" s="147"/>
      <c r="B10" s="131"/>
      <c r="C10" s="148"/>
    </row>
    <row r="11" spans="1:9" ht="15.75">
      <c r="A11" s="149" t="s">
        <v>41</v>
      </c>
      <c r="B11" s="122"/>
      <c r="C11" s="142"/>
      <c r="D11" s="149" t="s">
        <v>1230</v>
      </c>
      <c r="E11" s="356"/>
      <c r="F11" s="356"/>
      <c r="G11" s="356"/>
      <c r="H11" s="356"/>
      <c r="I11" s="356"/>
    </row>
    <row r="12" spans="1:9" ht="15.75">
      <c r="A12" s="170" t="s">
        <v>42</v>
      </c>
      <c r="B12" s="171" t="s">
        <v>1342</v>
      </c>
      <c r="C12" s="142"/>
      <c r="D12" s="441" t="s">
        <v>1493</v>
      </c>
      <c r="E12" s="440">
        <v>233</v>
      </c>
      <c r="F12" s="356"/>
      <c r="G12" s="356"/>
      <c r="H12" s="356"/>
      <c r="I12" s="356"/>
    </row>
    <row r="13" spans="1:9" ht="15">
      <c r="A13" s="170" t="s">
        <v>59</v>
      </c>
      <c r="B13" s="104" t="s">
        <v>1298</v>
      </c>
      <c r="C13" s="142"/>
      <c r="D13" s="1010" t="s">
        <v>1240</v>
      </c>
      <c r="E13" s="1010"/>
      <c r="F13" s="1010"/>
      <c r="G13" s="1010"/>
      <c r="H13" s="1010"/>
      <c r="I13" s="1010"/>
    </row>
    <row r="14" spans="1:9" ht="15">
      <c r="A14" s="170" t="s">
        <v>44</v>
      </c>
      <c r="B14" s="171" t="s">
        <v>1453</v>
      </c>
      <c r="C14" s="142"/>
      <c r="D14" s="1008" t="s">
        <v>1238</v>
      </c>
      <c r="E14" s="1008"/>
      <c r="F14" s="1008"/>
      <c r="G14" s="1008"/>
      <c r="H14" s="1008"/>
      <c r="I14" s="1008"/>
    </row>
    <row r="15" spans="1:9" ht="15">
      <c r="A15" s="170" t="s">
        <v>45</v>
      </c>
      <c r="B15" s="171" t="s">
        <v>81</v>
      </c>
      <c r="C15" s="142"/>
      <c r="D15" s="1008" t="s">
        <v>1236</v>
      </c>
      <c r="E15" s="1008"/>
      <c r="F15" s="1008"/>
      <c r="G15" s="1008"/>
      <c r="H15" s="1008"/>
      <c r="I15" s="1008"/>
    </row>
    <row r="16" spans="1:9" ht="15">
      <c r="A16" s="170" t="s">
        <v>46</v>
      </c>
      <c r="B16" s="252" t="s">
        <v>1515</v>
      </c>
      <c r="C16" s="142"/>
      <c r="D16" s="1009" t="s">
        <v>1233</v>
      </c>
      <c r="E16" s="1008"/>
      <c r="F16" s="1008"/>
      <c r="G16" s="1008"/>
      <c r="H16" s="1008"/>
      <c r="I16" s="1008"/>
    </row>
    <row r="17" spans="1:9" ht="15">
      <c r="A17" s="170" t="s">
        <v>11</v>
      </c>
      <c r="B17" s="171" t="s">
        <v>1511</v>
      </c>
      <c r="C17" s="142"/>
      <c r="D17" s="455" t="s">
        <v>1234</v>
      </c>
      <c r="E17" s="455"/>
      <c r="F17" s="455"/>
      <c r="G17" s="455"/>
      <c r="H17" s="455"/>
      <c r="I17" s="455"/>
    </row>
    <row r="18" spans="1:9" ht="15">
      <c r="A18" s="170" t="s">
        <v>1304</v>
      </c>
      <c r="B18" s="171" t="s">
        <v>1347</v>
      </c>
      <c r="C18" s="142"/>
      <c r="D18" s="456" t="s">
        <v>1568</v>
      </c>
      <c r="E18" s="455"/>
      <c r="F18" s="455"/>
      <c r="G18" s="455"/>
      <c r="H18" s="455"/>
    </row>
    <row r="19" spans="1:9" ht="15">
      <c r="A19" s="170" t="s">
        <v>10</v>
      </c>
      <c r="B19" s="171" t="s">
        <v>1532</v>
      </c>
      <c r="C19" s="142"/>
      <c r="D19" s="456" t="s">
        <v>1569</v>
      </c>
      <c r="E19" s="455"/>
      <c r="F19" s="455"/>
      <c r="G19" s="455"/>
      <c r="H19" s="455"/>
    </row>
    <row r="20" spans="1:9" ht="15">
      <c r="A20" s="170" t="s">
        <v>12</v>
      </c>
      <c r="B20" s="171" t="s">
        <v>1300</v>
      </c>
      <c r="C20" s="142"/>
      <c r="D20" s="456" t="s">
        <v>1570</v>
      </c>
      <c r="E20" s="455"/>
      <c r="F20" s="455"/>
      <c r="G20" s="455"/>
      <c r="H20" s="455"/>
      <c r="I20" s="455"/>
    </row>
    <row r="21" spans="1:9" ht="15">
      <c r="A21" s="170" t="s">
        <v>56</v>
      </c>
      <c r="B21" s="171" t="s">
        <v>1345</v>
      </c>
      <c r="C21" s="142"/>
    </row>
    <row r="22" spans="1:9" ht="15">
      <c r="A22" s="170" t="s">
        <v>47</v>
      </c>
      <c r="B22" s="171" t="s">
        <v>172</v>
      </c>
      <c r="C22" s="142"/>
    </row>
    <row r="23" spans="1:9" ht="15">
      <c r="A23" s="170" t="s">
        <v>58</v>
      </c>
      <c r="B23" s="171" t="s">
        <v>64</v>
      </c>
      <c r="C23" s="142"/>
    </row>
    <row r="24" spans="1:9" ht="15">
      <c r="A24" s="170" t="s">
        <v>13</v>
      </c>
      <c r="B24" s="171" t="s">
        <v>1346</v>
      </c>
      <c r="C24" s="142"/>
    </row>
    <row r="25" spans="1:9" ht="15">
      <c r="A25" s="170" t="s">
        <v>57</v>
      </c>
      <c r="B25" s="171" t="s">
        <v>63</v>
      </c>
      <c r="C25" s="142"/>
    </row>
    <row r="26" spans="1:9" ht="15">
      <c r="A26" s="170" t="s">
        <v>15</v>
      </c>
      <c r="B26" s="171"/>
      <c r="C26" s="142"/>
    </row>
    <row r="27" spans="1:9">
      <c r="A27" s="155"/>
      <c r="B27" s="156"/>
      <c r="C27" s="148"/>
    </row>
    <row r="28" spans="1:9">
      <c r="A28" s="104" t="s">
        <v>145</v>
      </c>
      <c r="B28" s="188"/>
    </row>
    <row r="29" spans="1:9">
      <c r="A29" s="103" t="s">
        <v>146</v>
      </c>
      <c r="B29" s="188"/>
    </row>
    <row r="30" spans="1:9">
      <c r="B30" s="188"/>
    </row>
  </sheetData>
  <mergeCells count="4">
    <mergeCell ref="D13:I13"/>
    <mergeCell ref="D14:I14"/>
    <mergeCell ref="D15:I15"/>
    <mergeCell ref="D16:I16"/>
  </mergeCells>
  <conditionalFormatting sqref="B28:B30">
    <cfRule type="duplicateValues" dxfId="15" priority="1" stopIfTrue="1"/>
  </conditionalFormatting>
  <hyperlinks>
    <hyperlink ref="A29" r:id="rId1" location="intro"/>
    <hyperlink ref="D1" location="'ProLiant Smart Buy Servers'!A1" display="Summary"/>
  </hyperlinks>
  <pageMargins left="0.7" right="0.7" top="0.75" bottom="0.75" header="0.3" footer="0.3"/>
  <pageSetup scale="46" fitToHeight="4" orientation="portrait" r:id="rId2"/>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zoomScale="80" zoomScaleNormal="80" workbookViewId="0">
      <selection activeCell="A12" sqref="A12:B24"/>
    </sheetView>
  </sheetViews>
  <sheetFormatPr defaultColWidth="8.88671875" defaultRowHeight="14.25"/>
  <cols>
    <col min="1" max="1" width="18.109375" style="105" customWidth="1"/>
    <col min="2" max="2" width="61.5546875" style="105" customWidth="1"/>
    <col min="3" max="3" width="14.6640625" style="105" customWidth="1"/>
    <col min="4" max="16384" width="8.88671875" style="105"/>
  </cols>
  <sheetData>
    <row r="1" spans="1:10" ht="15">
      <c r="A1" s="186" t="s">
        <v>1543</v>
      </c>
      <c r="B1" s="141"/>
      <c r="C1" s="138"/>
      <c r="D1" s="311" t="s">
        <v>117</v>
      </c>
    </row>
    <row r="2" spans="1:10">
      <c r="A2" s="141"/>
      <c r="B2" s="141"/>
      <c r="C2" s="142"/>
    </row>
    <row r="3" spans="1:10" ht="15">
      <c r="A3" s="143" t="s">
        <v>36</v>
      </c>
      <c r="B3" s="252" t="s">
        <v>1354</v>
      </c>
      <c r="C3" s="142"/>
    </row>
    <row r="4" spans="1:10" ht="15">
      <c r="A4" s="144" t="s">
        <v>62</v>
      </c>
      <c r="B4" s="127">
        <f>VLOOKUP($B$3,'ProLiant Smart Buy Servers'!B:Q,10,FALSE)</f>
        <v>3949</v>
      </c>
      <c r="C4" s="142"/>
    </row>
    <row r="5" spans="1:10" ht="21.75" customHeight="1">
      <c r="A5" s="145" t="s">
        <v>713</v>
      </c>
      <c r="B5" s="140">
        <f>VLOOKUP($B$3,'ProLiant Smart Buy Servers'!B:Q,13,FALSE)</f>
        <v>2470</v>
      </c>
      <c r="C5" s="142"/>
    </row>
    <row r="6" spans="1:10" ht="15">
      <c r="A6" s="143"/>
      <c r="B6" s="146"/>
      <c r="C6" s="142"/>
    </row>
    <row r="7" spans="1:10" ht="15">
      <c r="A7" s="143"/>
      <c r="B7" s="146"/>
      <c r="C7" s="142"/>
    </row>
    <row r="8" spans="1:10" ht="15">
      <c r="A8" s="143" t="s">
        <v>39</v>
      </c>
      <c r="B8" s="171" t="s">
        <v>1355</v>
      </c>
      <c r="C8" s="142"/>
    </row>
    <row r="9" spans="1:10" ht="15">
      <c r="A9" s="143" t="s">
        <v>40</v>
      </c>
      <c r="B9" s="252" t="s">
        <v>1544</v>
      </c>
      <c r="C9" s="142"/>
    </row>
    <row r="10" spans="1:10" ht="15">
      <c r="A10" s="147"/>
      <c r="B10" s="131"/>
      <c r="C10" s="148"/>
    </row>
    <row r="11" spans="1:10" ht="15.75">
      <c r="A11" s="149" t="s">
        <v>41</v>
      </c>
      <c r="B11" s="122"/>
      <c r="C11" s="142"/>
      <c r="D11" s="149" t="s">
        <v>1230</v>
      </c>
      <c r="E11" s="356"/>
      <c r="F11" s="356"/>
      <c r="G11" s="356"/>
      <c r="H11" s="356"/>
      <c r="I11" s="356"/>
    </row>
    <row r="12" spans="1:10" ht="15.75">
      <c r="A12" s="170" t="s">
        <v>42</v>
      </c>
      <c r="B12" s="171" t="s">
        <v>1342</v>
      </c>
      <c r="C12" s="142"/>
      <c r="D12" s="441" t="s">
        <v>1494</v>
      </c>
      <c r="E12" s="440">
        <v>1184</v>
      </c>
      <c r="F12" s="356"/>
      <c r="G12" s="356"/>
      <c r="H12" s="356"/>
      <c r="I12" s="356"/>
    </row>
    <row r="13" spans="1:10" ht="15.75">
      <c r="A13" s="170" t="s">
        <v>59</v>
      </c>
      <c r="B13" s="104" t="s">
        <v>1302</v>
      </c>
      <c r="C13" s="142"/>
      <c r="D13" s="387" t="s">
        <v>1556</v>
      </c>
      <c r="E13" s="356"/>
      <c r="F13" s="356"/>
      <c r="G13" s="356"/>
      <c r="H13" s="356"/>
      <c r="I13" s="356"/>
    </row>
    <row r="14" spans="1:10" ht="15.75">
      <c r="A14" s="170" t="s">
        <v>44</v>
      </c>
      <c r="B14" s="171" t="s">
        <v>1451</v>
      </c>
      <c r="C14" s="142"/>
      <c r="D14" s="386" t="s">
        <v>1231</v>
      </c>
      <c r="E14" s="356"/>
      <c r="F14" s="356"/>
      <c r="G14" s="356"/>
      <c r="H14" s="356"/>
      <c r="I14" s="356"/>
      <c r="J14" s="189"/>
    </row>
    <row r="15" spans="1:10" ht="15.75">
      <c r="A15" s="170" t="s">
        <v>45</v>
      </c>
      <c r="B15" s="171" t="s">
        <v>81</v>
      </c>
      <c r="C15" s="142"/>
      <c r="D15" s="386" t="s">
        <v>1232</v>
      </c>
      <c r="E15" s="356"/>
      <c r="F15" s="356"/>
      <c r="G15" s="356"/>
      <c r="H15" s="356"/>
      <c r="I15" s="356"/>
      <c r="J15" s="189"/>
    </row>
    <row r="16" spans="1:10" ht="15.75">
      <c r="A16" s="170" t="s">
        <v>46</v>
      </c>
      <c r="B16" s="252" t="s">
        <v>1515</v>
      </c>
      <c r="C16" s="142"/>
      <c r="D16" s="386" t="s">
        <v>1233</v>
      </c>
      <c r="E16" s="356"/>
      <c r="F16" s="356"/>
      <c r="G16" s="356"/>
      <c r="H16" s="356"/>
      <c r="I16" s="356"/>
      <c r="J16" s="189"/>
    </row>
    <row r="17" spans="1:10" ht="15.75">
      <c r="A17" s="170" t="s">
        <v>11</v>
      </c>
      <c r="B17" s="171" t="s">
        <v>1511</v>
      </c>
      <c r="C17" s="142"/>
      <c r="D17" s="386" t="s">
        <v>1234</v>
      </c>
      <c r="E17" s="356"/>
      <c r="F17" s="356"/>
      <c r="G17" s="356"/>
      <c r="H17" s="356"/>
      <c r="I17" s="356"/>
      <c r="J17" s="189"/>
    </row>
    <row r="18" spans="1:10" ht="15">
      <c r="A18" s="170" t="s">
        <v>1304</v>
      </c>
      <c r="B18" s="171" t="s">
        <v>1357</v>
      </c>
      <c r="C18" s="142"/>
      <c r="D18" s="445" t="s">
        <v>1569</v>
      </c>
      <c r="E18" s="446"/>
      <c r="F18" s="446"/>
      <c r="G18" s="446"/>
      <c r="H18" s="446"/>
      <c r="J18" s="189"/>
    </row>
    <row r="19" spans="1:10" ht="15">
      <c r="A19" s="170" t="s">
        <v>10</v>
      </c>
      <c r="B19" s="171" t="s">
        <v>1532</v>
      </c>
      <c r="C19" s="142"/>
      <c r="D19" s="445" t="s">
        <v>1570</v>
      </c>
      <c r="E19" s="446"/>
      <c r="F19" s="446"/>
      <c r="G19" s="446"/>
      <c r="H19" s="446"/>
      <c r="I19" s="446"/>
      <c r="J19" s="189"/>
    </row>
    <row r="20" spans="1:10" ht="15">
      <c r="A20" s="170" t="s">
        <v>12</v>
      </c>
      <c r="B20" s="171" t="s">
        <v>1356</v>
      </c>
      <c r="C20" s="142"/>
      <c r="D20" s="445" t="s">
        <v>1568</v>
      </c>
      <c r="E20" s="446"/>
      <c r="F20" s="446"/>
      <c r="G20" s="446"/>
      <c r="H20" s="446"/>
      <c r="I20" s="446"/>
      <c r="J20" s="189"/>
    </row>
    <row r="21" spans="1:10" ht="15.75">
      <c r="A21" s="170" t="s">
        <v>56</v>
      </c>
      <c r="B21" s="171" t="s">
        <v>1358</v>
      </c>
      <c r="C21" s="142"/>
      <c r="D21" s="244"/>
      <c r="E21" s="244"/>
      <c r="F21" s="244"/>
      <c r="G21" s="244"/>
      <c r="H21" s="244"/>
      <c r="I21" s="244"/>
      <c r="J21" s="244"/>
    </row>
    <row r="22" spans="1:10" ht="15">
      <c r="A22" s="170" t="s">
        <v>47</v>
      </c>
      <c r="B22" s="171" t="s">
        <v>172</v>
      </c>
      <c r="C22" s="142"/>
    </row>
    <row r="23" spans="1:10" ht="15">
      <c r="A23" s="170" t="s">
        <v>58</v>
      </c>
      <c r="B23" s="171" t="s">
        <v>64</v>
      </c>
      <c r="C23" s="142"/>
    </row>
    <row r="24" spans="1:10" ht="15">
      <c r="A24" s="170" t="s">
        <v>13</v>
      </c>
      <c r="B24" s="171" t="s">
        <v>1346</v>
      </c>
      <c r="C24" s="142"/>
    </row>
    <row r="25" spans="1:10" ht="15">
      <c r="A25" s="170" t="s">
        <v>57</v>
      </c>
      <c r="B25" s="171" t="s">
        <v>63</v>
      </c>
      <c r="C25" s="142"/>
    </row>
    <row r="26" spans="1:10" ht="15">
      <c r="A26" s="170" t="s">
        <v>15</v>
      </c>
      <c r="B26" s="171"/>
      <c r="C26" s="142"/>
    </row>
    <row r="27" spans="1:10">
      <c r="A27" s="155"/>
      <c r="B27" s="156"/>
      <c r="C27" s="148"/>
    </row>
    <row r="28" spans="1:10">
      <c r="A28" s="104" t="s">
        <v>145</v>
      </c>
      <c r="B28" s="188"/>
    </row>
    <row r="29" spans="1:10">
      <c r="A29" s="103" t="s">
        <v>146</v>
      </c>
      <c r="B29" s="188"/>
    </row>
    <row r="30" spans="1:10">
      <c r="B30" s="188"/>
    </row>
  </sheetData>
  <conditionalFormatting sqref="B28:B30">
    <cfRule type="duplicateValues" dxfId="14" priority="1" stopIfTrue="1"/>
  </conditionalFormatting>
  <hyperlinks>
    <hyperlink ref="A29" r:id="rId1" location="intro"/>
    <hyperlink ref="D1" location="'ProLiant Smart Buy Servers'!A1" display="Summary"/>
  </hyperlinks>
  <pageMargins left="0.7" right="0.7" top="0.75" bottom="0.75" header="0.3" footer="0.3"/>
  <pageSetup scale="47" fitToHeight="4"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A3BEF1FDD3963479837E6094DE19356" ma:contentTypeVersion="0" ma:contentTypeDescription="Create a new document." ma:contentTypeScope="" ma:versionID="6d7f57cc708c17cfbdc41910a90cc70c">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580939F-DC77-47AF-A4C2-B2B9EFBE7C40}">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www.w3.org/XML/1998/namespace"/>
    <ds:schemaRef ds:uri="http://purl.org/dc/terms/"/>
  </ds:schemaRefs>
</ds:datastoreItem>
</file>

<file path=customXml/itemProps2.xml><?xml version="1.0" encoding="utf-8"?>
<ds:datastoreItem xmlns:ds="http://schemas.openxmlformats.org/officeDocument/2006/customXml" ds:itemID="{95E11156-7340-4108-A952-42ED48EE8104}">
  <ds:schemaRefs>
    <ds:schemaRef ds:uri="http://schemas.microsoft.com/sharepoint/v3/contenttype/forms"/>
  </ds:schemaRefs>
</ds:datastoreItem>
</file>

<file path=customXml/itemProps3.xml><?xml version="1.0" encoding="utf-8"?>
<ds:datastoreItem xmlns:ds="http://schemas.openxmlformats.org/officeDocument/2006/customXml" ds:itemID="{9C84E3EB-EE2C-47D6-803E-B6EE5827E8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144</vt:i4>
      </vt:variant>
      <vt:variant>
        <vt:lpstr>Named Ranges</vt:lpstr>
      </vt:variant>
      <vt:variant>
        <vt:i4>7</vt:i4>
      </vt:variant>
    </vt:vector>
  </HeadingPairs>
  <TitlesOfParts>
    <vt:vector size="151" baseType="lpstr">
      <vt:lpstr>ProLiant Smart Buy Servers</vt:lpstr>
      <vt:lpstr>ProLiant Smart Buy Options</vt:lpstr>
      <vt:lpstr>Storage Smart Buys</vt:lpstr>
      <vt:lpstr>Networking Smart Buys</vt:lpstr>
      <vt:lpstr>New Care Pack Hotsheet</vt:lpstr>
      <vt:lpstr>MicroServer N54L</vt:lpstr>
      <vt:lpstr>MicroServer G1610T</vt:lpstr>
      <vt:lpstr>MicroServer G2020T</vt:lpstr>
      <vt:lpstr>MicroServer G2020T WS12</vt:lpstr>
      <vt:lpstr>MicroServer E3-1220Lv2</vt:lpstr>
      <vt:lpstr>MicroServer E3-1220Lv2 2-Drive</vt:lpstr>
      <vt:lpstr>MicroServer E3-1220Lv2 4-Drive</vt:lpstr>
      <vt:lpstr>ML10 E3-1220v2</vt:lpstr>
      <vt:lpstr>ML10 E3-1220v2 2-Drive</vt:lpstr>
      <vt:lpstr>ML10v2 G3240 NHP</vt:lpstr>
      <vt:lpstr>ML10v2 i3-4150 NHP</vt:lpstr>
      <vt:lpstr>ML10v2 E3-1220v3 NHP</vt:lpstr>
      <vt:lpstr>ML10v2 E3-1220v3 NHP (2)</vt:lpstr>
      <vt:lpstr>ML110 Gen9 E5-1603v3 LFF</vt:lpstr>
      <vt:lpstr>ML110 Gen9 E5 1620v3 LFF</vt:lpstr>
      <vt:lpstr>ML110 Gen9 E5-2603v3 NHP</vt:lpstr>
      <vt:lpstr>ML310e Gen8 v2 E3-1220v3 NHP</vt:lpstr>
      <vt:lpstr>ML310e Gen8 v2 E3-1220v3</vt:lpstr>
      <vt:lpstr>ML310e Gen8 v2 E3-1220v3 2-Drv</vt:lpstr>
      <vt:lpstr>ML310e Gen8 v2 E3-1230v3</vt:lpstr>
      <vt:lpstr>ML310e Gen8 v2 E3-1230v3 2-Drv</vt:lpstr>
      <vt:lpstr>ML350e Gen8 E5-2403v2 LFF</vt:lpstr>
      <vt:lpstr>ML350e Gen8 E5-2420v2 LFF</vt:lpstr>
      <vt:lpstr>ML350e Gen8 E5-2440v2 SFF</vt:lpstr>
      <vt:lpstr>ML350p Gen8 E5-2609v2 LFF</vt:lpstr>
      <vt:lpstr>ML350p Gen8 E5-2609v2 2-Drv</vt:lpstr>
      <vt:lpstr>ML350p Gen8 E5-2620v2 SFF</vt:lpstr>
      <vt:lpstr>ML350p Gen8 E5-2640v2 SFF</vt:lpstr>
      <vt:lpstr>ML350p Gen8 E5-2630v2 LFF</vt:lpstr>
      <vt:lpstr>ML350p Gen8 E5-2670v2 SFF</vt:lpstr>
      <vt:lpstr>ML350 Gen9 E5-2609v3 LFF</vt:lpstr>
      <vt:lpstr>ML350 Gen9 E5-2620v3 SFF</vt:lpstr>
      <vt:lpstr>ML350 Gen9 E5-2609v3 2-Drv</vt:lpstr>
      <vt:lpstr>ML350 Gen9 E5-2640v3 SFF</vt:lpstr>
      <vt:lpstr>ML150 Gen9 E5-2620v3</vt:lpstr>
      <vt:lpstr>ML150 Gen9 E5-2609v3</vt:lpstr>
      <vt:lpstr>DL320e Gen8 E3-1220v2</vt:lpstr>
      <vt:lpstr>DL320e Gen8 E3-1240v2</vt:lpstr>
      <vt:lpstr>DL320e Gen8 v2 E3-1220v3</vt:lpstr>
      <vt:lpstr>DL360e Gen8 E5-2403v2 LFF</vt:lpstr>
      <vt:lpstr>DL360e Gen8 E5-2403v2 SFF</vt:lpstr>
      <vt:lpstr>DL360e Gen8 E5-2420v2</vt:lpstr>
      <vt:lpstr>DL360e Gen8 E5-2440v2 2P</vt:lpstr>
      <vt:lpstr>DL60 Gen9 E5-2603v3</vt:lpstr>
      <vt:lpstr>DL60 Gen9 E5-2620v3</vt:lpstr>
      <vt:lpstr>DL80 Gen9 E5-2603v3</vt:lpstr>
      <vt:lpstr>DL80 Gen9 E5-2609v3</vt:lpstr>
      <vt:lpstr>DL120 Gen9 E5-2609v3</vt:lpstr>
      <vt:lpstr>DL120 Gen9 E5-2620v3</vt:lpstr>
      <vt:lpstr>DL160 Gen9 E5-2603v3 LFF</vt:lpstr>
      <vt:lpstr>DL160 Gen9 E5-2609v3 SFF</vt:lpstr>
      <vt:lpstr>DL160 Gen9 E5-2620v3 SFF</vt:lpstr>
      <vt:lpstr>DL160 Gen9 E5-2640v3 SFF</vt:lpstr>
      <vt:lpstr>DL360p Gen8 E5-2609v2</vt:lpstr>
      <vt:lpstr>DL360p Gen8 E5-2620v2</vt:lpstr>
      <vt:lpstr>DL360p Gen8 E5-2630v2</vt:lpstr>
      <vt:lpstr>DL360p Gen8 E5-2640v2</vt:lpstr>
      <vt:lpstr>DL360p Gen8 E5-2660v2</vt:lpstr>
      <vt:lpstr>DL360p Gen8 E5-2670v2 2P</vt:lpstr>
      <vt:lpstr>DL360p Gen8 E5-2680 2P</vt:lpstr>
      <vt:lpstr>DL360p Gen8 E5-2690v2 2P</vt:lpstr>
      <vt:lpstr>DL360 Gen9 E5-2609v3 1P</vt:lpstr>
      <vt:lpstr>DL360 Gen9 E5-2620v3 1P</vt:lpstr>
      <vt:lpstr>DL360 Gen9 E5-2620v3 P440ar 1P </vt:lpstr>
      <vt:lpstr>DL360 Gen9 E5-2640v3 2P</vt:lpstr>
      <vt:lpstr>DL360 Gen9 E5-2643v3 1P</vt:lpstr>
      <vt:lpstr>DL360 Gen9 E5-2660v3 1P</vt:lpstr>
      <vt:lpstr>DL360 Gen9 E5-2667v3 1P</vt:lpstr>
      <vt:lpstr>DL360 Gen9 E5-2690v3 1P</vt:lpstr>
      <vt:lpstr>DL360 Gen9 E5-2670v3 2P</vt:lpstr>
      <vt:lpstr>DL360 Gen9 E5-2680v3 2P</vt:lpstr>
      <vt:lpstr>DL360 Gen9 E5-2697v3 2P</vt:lpstr>
      <vt:lpstr>DL380e Gen8 E5-2403v2 LFF</vt:lpstr>
      <vt:lpstr>DL380e Gen8 E5-2403v2 SFF</vt:lpstr>
      <vt:lpstr>DL380e Gen8 E5-2420v2</vt:lpstr>
      <vt:lpstr>DL380e Gen8 E5-2440v2 2P 25SFF</vt:lpstr>
      <vt:lpstr>DL180 Gen9 E5-2603v3</vt:lpstr>
      <vt:lpstr>DL180 Gen9 E5-2609v3</vt:lpstr>
      <vt:lpstr>DL180 Gen9 E5-2620v3</vt:lpstr>
      <vt:lpstr>DL180 Gen9 E5-2640v3</vt:lpstr>
      <vt:lpstr>DL380p Gen8 E5-2609v2</vt:lpstr>
      <vt:lpstr>DL380p Gen8 E5-2620v2</vt:lpstr>
      <vt:lpstr>DL380p Gen8 E5-2640v2 2P</vt:lpstr>
      <vt:lpstr>DL380p Gen8 E5-2650v2 2P</vt:lpstr>
      <vt:lpstr>DL380p Gen8 E5-2660v2 1P</vt:lpstr>
      <vt:lpstr>DL380p Gen8 E5-2670v2 2P</vt:lpstr>
      <vt:lpstr>DL380p Gen8 E5-2690v2 2P</vt:lpstr>
      <vt:lpstr>DL380p Gen8 E5-2697v2</vt:lpstr>
      <vt:lpstr>DL380p Gen8 E5-2640v2 1P 25SFF</vt:lpstr>
      <vt:lpstr>DL380p Gen8 E5-2620v2 LFF</vt:lpstr>
      <vt:lpstr>DL380 Gen9 E5-2609v3 1P</vt:lpstr>
      <vt:lpstr>DL380 Gen9 E5-2620v3 1P</vt:lpstr>
      <vt:lpstr>DL380 Gen9 E5-2620v3 P440ar 1P</vt:lpstr>
      <vt:lpstr>DL380 Gen9 E5-2640v3 2P</vt:lpstr>
      <vt:lpstr>DL380 Gen9 E5-2640v3 1P 24SFF</vt:lpstr>
      <vt:lpstr>DL380 Gen9 E5-2643v3 1P</vt:lpstr>
      <vt:lpstr>DL380 Gen9 E5-2620v3 1P LFF</vt:lpstr>
      <vt:lpstr>DL380 Gen9 E5-2650v3 2P</vt:lpstr>
      <vt:lpstr>DL380 Gen9 E5-2667v3 1P</vt:lpstr>
      <vt:lpstr>DL380 Gen9 E5-2670v3 2P IC</vt:lpstr>
      <vt:lpstr>DL380 Gen9 E5-2690v3 2P</vt:lpstr>
      <vt:lpstr>DL380 Gen9 E5-2697v3 2P</vt:lpstr>
      <vt:lpstr>DL385p 6320</vt:lpstr>
      <vt:lpstr>DL 385p Gen8 6348 1P</vt:lpstr>
      <vt:lpstr>DL 385p Gen8 6376 2P</vt:lpstr>
      <vt:lpstr>DL560 Gen8 E5-4627v2</vt:lpstr>
      <vt:lpstr>DL560 Gen8 E5-4657Lv2</vt:lpstr>
      <vt:lpstr>DL580 Gen8 E7-4830</vt:lpstr>
      <vt:lpstr>DL580 Gen8 E7-4870</vt:lpstr>
      <vt:lpstr>DL580 Gen8 E7-4890</vt:lpstr>
      <vt:lpstr>DL560 Gen9 E5-4627v3</vt:lpstr>
      <vt:lpstr>DL560 Gen9 E5-4655v3</vt:lpstr>
      <vt:lpstr>DL560 Gen9 E5-4667v3</vt:lpstr>
      <vt:lpstr>DL560 Gen9 E5-4669v3</vt:lpstr>
      <vt:lpstr>HP DL580 Gen9E7-8860v3</vt:lpstr>
      <vt:lpstr>HP DL580 Gen9E7-8880v3</vt:lpstr>
      <vt:lpstr>DL 585 G7 4P 6320 SFF</vt:lpstr>
      <vt:lpstr>BL460c Gen8 E5-2620</vt:lpstr>
      <vt:lpstr>BL460c Gen8 E5-2640</vt:lpstr>
      <vt:lpstr>BL460c Gen8 E5-2650</vt:lpstr>
      <vt:lpstr>BL460c Gen8 E5-2670</vt:lpstr>
      <vt:lpstr>BL460c Gen8 E5-2620v2</vt:lpstr>
      <vt:lpstr>BL460c Gen8 E5-2640v2</vt:lpstr>
      <vt:lpstr>BL460c Gen8 E5-2650v2</vt:lpstr>
      <vt:lpstr>BL460c Gen8 E5-2670v2</vt:lpstr>
      <vt:lpstr>BL460c Gen8 E5-2680v2 1P</vt:lpstr>
      <vt:lpstr>BL460c Gen8 E5-2690v2</vt:lpstr>
      <vt:lpstr>BL460c Gen8 E5-2697v2</vt:lpstr>
      <vt:lpstr>BL460c Gen9 E5-2620v3 1P</vt:lpstr>
      <vt:lpstr>BL460c Gen9 E5-2640v3 2P</vt:lpstr>
      <vt:lpstr>BL460c Gen9 E5-2680v3 2P</vt:lpstr>
      <vt:lpstr>BL460c Gen9 E5-2690v3 2P</vt:lpstr>
      <vt:lpstr>BL465c Gen8 6320 2P</vt:lpstr>
      <vt:lpstr>BL465c Gen8 6378 2P</vt:lpstr>
      <vt:lpstr>SL2500 24SFF</vt:lpstr>
      <vt:lpstr>c3000 Virtualization Bundle</vt:lpstr>
      <vt:lpstr>c7000 PL Flex-10</vt:lpstr>
      <vt:lpstr>c7000 PL FlexFab</vt:lpstr>
      <vt:lpstr>Sheet1</vt:lpstr>
      <vt:lpstr>'New Care Pack Hotsheet'!Print_Area</vt:lpstr>
      <vt:lpstr>'ProLiant Smart Buy Options'!Print_Area</vt:lpstr>
      <vt:lpstr>'ProLiant Smart Buy Servers'!Print_Area</vt:lpstr>
      <vt:lpstr>'New Care Pack Hotsheet'!Print_Titles</vt:lpstr>
      <vt:lpstr>'ProLiant Smart Buy Options'!Print_Titles</vt:lpstr>
      <vt:lpstr>'ProLiant Smart Buy Servers'!Print_Titles</vt:lpstr>
      <vt:lpstr>'Storage Smart Buys'!Print_Titles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Saegusa, JC</dc:creator>
  <cp:lastModifiedBy>Lattin, Daniel J</cp:lastModifiedBy>
  <cp:lastPrinted>2014-10-31T20:40:40Z</cp:lastPrinted>
  <dcterms:created xsi:type="dcterms:W3CDTF">2011-01-04T20:49:42Z</dcterms:created>
  <dcterms:modified xsi:type="dcterms:W3CDTF">2015-07-06T19:39:33Z</dcterms:modified>
</cp:coreProperties>
</file>